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cabral/Downloads/"/>
    </mc:Choice>
  </mc:AlternateContent>
  <xr:revisionPtr revIDLastSave="0" documentId="13_ncr:1_{1B6C394B-63AC-E34C-AB8A-E1D56D8201D8}" xr6:coauthVersionLast="47" xr6:coauthVersionMax="47" xr10:uidLastSave="{00000000-0000-0000-0000-000000000000}"/>
  <bookViews>
    <workbookView xWindow="560" yWindow="560" windowWidth="37340" windowHeight="20160" xr2:uid="{B833DAC8-31A6-4FA8-A3AE-F21E06A4FA4F}"/>
  </bookViews>
  <sheets>
    <sheet name="Break-Even Data Worksheet" sheetId="11" r:id="rId1"/>
    <sheet name="Break-Even Analysis" sheetId="12" r:id="rId2"/>
    <sheet name="Break-Even Resources" sheetId="5" r:id="rId3"/>
  </sheets>
  <definedNames>
    <definedName name="_xlnm.Print_Area" localSheetId="1">'Break-Even Analysis'!$A$2:$AG$82</definedName>
    <definedName name="_xlnm.Print_Area" localSheetId="0">'Break-Even Data Worksheet'!$A$2:$F$91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3" i="12" l="1"/>
  <c r="U10" i="12" l="1"/>
  <c r="U2" i="12" l="1"/>
  <c r="U4" i="12"/>
  <c r="U6" i="12"/>
  <c r="U8" i="12"/>
  <c r="E14" i="12"/>
  <c r="O14" i="12"/>
  <c r="E17" i="12"/>
  <c r="O17" i="12"/>
  <c r="Q69" i="12" s="1"/>
  <c r="U69" i="12" s="1"/>
  <c r="E19" i="12"/>
  <c r="I19" i="12"/>
  <c r="S19" i="12" s="1"/>
  <c r="O19" i="12"/>
  <c r="O21" i="12" s="1"/>
  <c r="E27" i="12"/>
  <c r="O27" i="12"/>
  <c r="O81" i="12" s="1"/>
  <c r="Q81" i="12" s="1"/>
  <c r="E29" i="12"/>
  <c r="O29" i="12"/>
  <c r="E35" i="12"/>
  <c r="I35" i="12"/>
  <c r="AC35" i="12" s="1"/>
  <c r="O35" i="12"/>
  <c r="E37" i="12"/>
  <c r="O37" i="12"/>
  <c r="S37" i="12"/>
  <c r="AC37" i="12"/>
  <c r="E39" i="12"/>
  <c r="I39" i="12"/>
  <c r="S39" i="12" s="1"/>
  <c r="O39" i="12"/>
  <c r="Q39" i="12" s="1"/>
  <c r="E41" i="12"/>
  <c r="O41" i="12"/>
  <c r="Q41" i="12" s="1"/>
  <c r="U41" i="12" s="1"/>
  <c r="S41" i="12"/>
  <c r="AC41" i="12"/>
  <c r="E43" i="12"/>
  <c r="O43" i="12"/>
  <c r="E45" i="12"/>
  <c r="Y45" i="12" s="1"/>
  <c r="O45" i="12"/>
  <c r="E47" i="12"/>
  <c r="O47" i="12"/>
  <c r="S47" i="12"/>
  <c r="AC47" i="12"/>
  <c r="E49" i="12"/>
  <c r="O49" i="12"/>
  <c r="Q49" i="12"/>
  <c r="U49" i="12" s="1"/>
  <c r="S49" i="12"/>
  <c r="AC49" i="12"/>
  <c r="E51" i="12"/>
  <c r="O51" i="12"/>
  <c r="S53" i="12"/>
  <c r="AC53" i="12"/>
  <c r="E59" i="12"/>
  <c r="O59" i="12"/>
  <c r="E61" i="12"/>
  <c r="I61" i="12"/>
  <c r="AC61" i="12" s="1"/>
  <c r="O61" i="12"/>
  <c r="E63" i="12"/>
  <c r="Y63" i="12" s="1"/>
  <c r="O63" i="12"/>
  <c r="Q63" i="12"/>
  <c r="U63" i="12" s="1"/>
  <c r="S63" i="12"/>
  <c r="AC63" i="12"/>
  <c r="E65" i="12"/>
  <c r="O65" i="12"/>
  <c r="E67" i="12"/>
  <c r="O67" i="12"/>
  <c r="Q67" i="12" s="1"/>
  <c r="U67" i="12" s="1"/>
  <c r="E69" i="12"/>
  <c r="Y69" i="12" s="1"/>
  <c r="O69" i="12"/>
  <c r="E71" i="12"/>
  <c r="O71" i="12"/>
  <c r="S71" i="12"/>
  <c r="AC71" i="12"/>
  <c r="E73" i="12"/>
  <c r="O73" i="12"/>
  <c r="S73" i="12"/>
  <c r="AC73" i="12"/>
  <c r="E77" i="12"/>
  <c r="O77" i="12"/>
  <c r="Q77" i="12" s="1"/>
  <c r="O79" i="12"/>
  <c r="S79" i="12"/>
  <c r="AC79" i="12"/>
  <c r="AC39" i="12" l="1"/>
  <c r="AC55" i="12" s="1"/>
  <c r="Y51" i="12"/>
  <c r="Q19" i="12"/>
  <c r="Y41" i="12"/>
  <c r="O75" i="12"/>
  <c r="Q71" i="12"/>
  <c r="U71" i="12" s="1"/>
  <c r="Q43" i="12"/>
  <c r="U43" i="12" s="1"/>
  <c r="Q59" i="12"/>
  <c r="U59" i="12" s="1"/>
  <c r="Y19" i="12"/>
  <c r="U39" i="12"/>
  <c r="Y59" i="12"/>
  <c r="G59" i="12"/>
  <c r="Y27" i="12"/>
  <c r="Y71" i="12"/>
  <c r="Y39" i="12"/>
  <c r="Q47" i="12"/>
  <c r="U47" i="12" s="1"/>
  <c r="Y49" i="12"/>
  <c r="Q79" i="12"/>
  <c r="U79" i="12" s="1"/>
  <c r="Y47" i="12"/>
  <c r="Y29" i="12"/>
  <c r="Y67" i="12"/>
  <c r="Q37" i="12"/>
  <c r="U37" i="12" s="1"/>
  <c r="Y65" i="12"/>
  <c r="Q73" i="12"/>
  <c r="U73" i="12" s="1"/>
  <c r="Y43" i="12"/>
  <c r="Y37" i="12"/>
  <c r="Q35" i="12"/>
  <c r="Y73" i="12"/>
  <c r="G47" i="12"/>
  <c r="K47" i="12" s="1"/>
  <c r="G63" i="12"/>
  <c r="K63" i="12" s="1"/>
  <c r="G37" i="12"/>
  <c r="K37" i="12" s="1"/>
  <c r="Y17" i="12"/>
  <c r="AA43" i="12" s="1"/>
  <c r="AE43" i="12" s="1"/>
  <c r="G49" i="12"/>
  <c r="K49" i="12" s="1"/>
  <c r="Y77" i="12"/>
  <c r="G69" i="12"/>
  <c r="K69" i="12" s="1"/>
  <c r="G35" i="12"/>
  <c r="K35" i="12" s="1"/>
  <c r="G61" i="12"/>
  <c r="K61" i="12" s="1"/>
  <c r="E75" i="12"/>
  <c r="G67" i="12"/>
  <c r="K67" i="12" s="1"/>
  <c r="E79" i="12"/>
  <c r="G79" i="12" s="1"/>
  <c r="G71" i="12"/>
  <c r="K71" i="12" s="1"/>
  <c r="G43" i="12"/>
  <c r="K43" i="12" s="1"/>
  <c r="G73" i="12"/>
  <c r="K73" i="12" s="1"/>
  <c r="E81" i="12"/>
  <c r="Q75" i="12"/>
  <c r="Q53" i="12"/>
  <c r="U53" i="12" s="1"/>
  <c r="G19" i="12"/>
  <c r="Q21" i="12"/>
  <c r="Q65" i="12"/>
  <c r="U65" i="12" s="1"/>
  <c r="I81" i="12"/>
  <c r="Q51" i="12"/>
  <c r="U51" i="12" s="1"/>
  <c r="G45" i="12"/>
  <c r="K45" i="12" s="1"/>
  <c r="G39" i="12"/>
  <c r="K39" i="12" s="1"/>
  <c r="Y35" i="12"/>
  <c r="E21" i="12"/>
  <c r="G65" i="12"/>
  <c r="K65" i="12" s="1"/>
  <c r="Y61" i="12"/>
  <c r="G51" i="12"/>
  <c r="K51" i="12" s="1"/>
  <c r="I55" i="12"/>
  <c r="S35" i="12"/>
  <c r="S55" i="12" s="1"/>
  <c r="AC19" i="12"/>
  <c r="Q45" i="12"/>
  <c r="U45" i="12" s="1"/>
  <c r="S61" i="12"/>
  <c r="I21" i="12"/>
  <c r="I75" i="12"/>
  <c r="G77" i="12"/>
  <c r="Q61" i="12"/>
  <c r="G41" i="12"/>
  <c r="K41" i="12" s="1"/>
  <c r="U61" i="12" l="1"/>
  <c r="AA47" i="12"/>
  <c r="AE47" i="12" s="1"/>
  <c r="AA45" i="12"/>
  <c r="AE45" i="12" s="1"/>
  <c r="AA41" i="12"/>
  <c r="AE41" i="12" s="1"/>
  <c r="AA67" i="12"/>
  <c r="AE67" i="12" s="1"/>
  <c r="AA59" i="12"/>
  <c r="AA61" i="12"/>
  <c r="AE61" i="12" s="1"/>
  <c r="Y81" i="12"/>
  <c r="AA81" i="12" s="1"/>
  <c r="G81" i="12"/>
  <c r="K81" i="12" s="1"/>
  <c r="AA35" i="12"/>
  <c r="AE35" i="12" s="1"/>
  <c r="AA69" i="12"/>
  <c r="AE69" i="12" s="1"/>
  <c r="AA71" i="12"/>
  <c r="AE71" i="12" s="1"/>
  <c r="Y75" i="12"/>
  <c r="AA75" i="12" s="1"/>
  <c r="G75" i="12"/>
  <c r="K75" i="12" s="1"/>
  <c r="AA77" i="12"/>
  <c r="AA49" i="12"/>
  <c r="AE49" i="12" s="1"/>
  <c r="AA73" i="12"/>
  <c r="AE73" i="12" s="1"/>
  <c r="Y21" i="12"/>
  <c r="AA37" i="12"/>
  <c r="AE37" i="12" s="1"/>
  <c r="AA51" i="12"/>
  <c r="AE51" i="12" s="1"/>
  <c r="K59" i="12"/>
  <c r="AA19" i="12"/>
  <c r="AA21" i="12" s="1"/>
  <c r="AA63" i="12"/>
  <c r="AE63" i="12" s="1"/>
  <c r="E53" i="12"/>
  <c r="E55" i="12" s="1"/>
  <c r="G55" i="12" s="1"/>
  <c r="AA65" i="12"/>
  <c r="AE65" i="12" s="1"/>
  <c r="AA39" i="12"/>
  <c r="AE39" i="12" s="1"/>
  <c r="I77" i="12"/>
  <c r="Y79" i="12"/>
  <c r="K79" i="12"/>
  <c r="O55" i="12"/>
  <c r="AC75" i="12"/>
  <c r="AC77" i="12" s="1"/>
  <c r="S75" i="12"/>
  <c r="S77" i="12" s="1"/>
  <c r="U77" i="12" s="1"/>
  <c r="Q23" i="12"/>
  <c r="AC81" i="12"/>
  <c r="S81" i="12"/>
  <c r="U81" i="12" s="1"/>
  <c r="I23" i="12"/>
  <c r="S21" i="12"/>
  <c r="AC21" i="12"/>
  <c r="G21" i="12"/>
  <c r="K19" i="12"/>
  <c r="U35" i="12"/>
  <c r="AE81" i="12" l="1"/>
  <c r="I31" i="12"/>
  <c r="K77" i="12"/>
  <c r="AE77" i="12"/>
  <c r="AE59" i="12"/>
  <c r="G23" i="12"/>
  <c r="K23" i="12" s="1"/>
  <c r="AA79" i="12"/>
  <c r="AE79" i="12" s="1"/>
  <c r="AA23" i="12"/>
  <c r="K55" i="12"/>
  <c r="Y53" i="12"/>
  <c r="AA53" i="12" s="1"/>
  <c r="AE53" i="12" s="1"/>
  <c r="G53" i="12"/>
  <c r="K53" i="12" s="1"/>
  <c r="E31" i="12"/>
  <c r="K21" i="12"/>
  <c r="AE19" i="12"/>
  <c r="O25" i="12"/>
  <c r="Q55" i="12"/>
  <c r="U55" i="12" s="1"/>
  <c r="O31" i="12"/>
  <c r="Q31" i="12" s="1"/>
  <c r="U75" i="12"/>
  <c r="AE75" i="12"/>
  <c r="AE21" i="12"/>
  <c r="Y55" i="12"/>
  <c r="S23" i="12"/>
  <c r="AC23" i="12"/>
  <c r="E25" i="12"/>
  <c r="S31" i="12" l="1"/>
  <c r="U31" i="12" s="1"/>
  <c r="AC31" i="12"/>
  <c r="AE23" i="12"/>
  <c r="G31" i="12"/>
  <c r="AA55" i="12"/>
  <c r="Y25" i="12"/>
  <c r="Y31" i="12"/>
  <c r="AA31" i="12" s="1"/>
  <c r="AE31" i="12" l="1"/>
  <c r="AE55" i="12"/>
  <c r="K3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15" authorId="0" shapeId="0" xr:uid="{8FF06199-3B0E-8745-976B-D90AEAA600DD}">
      <text>
        <r>
          <rPr>
            <sz val="14"/>
            <color rgb="FF000000"/>
            <rFont val="Calibri"/>
            <family val="2"/>
            <scheme val="minor"/>
          </rPr>
          <t>For more details on how we develop our benchmarks and how they vary by type of retailer, contact Management One</t>
        </r>
        <r>
          <rPr>
            <sz val="14"/>
            <color rgb="FF000000"/>
            <rFont val="Calibri"/>
            <family val="2"/>
            <scheme val="minor"/>
          </rPr>
          <t xml:space="preserve"> </t>
        </r>
        <r>
          <rPr>
            <sz val="14"/>
            <color rgb="FF000000"/>
            <rFont val="Calibri"/>
            <family val="2"/>
            <scheme val="minor"/>
          </rPr>
          <t>on </t>
        </r>
        <r>
          <rPr>
            <sz val="14"/>
            <color rgb="FF000000"/>
            <rFont val="Calibri"/>
            <family val="2"/>
            <scheme val="minor"/>
          </rPr>
          <t>info@management-one.com</t>
        </r>
      </text>
    </comment>
  </commentList>
</comments>
</file>

<file path=xl/sharedStrings.xml><?xml version="1.0" encoding="utf-8"?>
<sst xmlns="http://schemas.openxmlformats.org/spreadsheetml/2006/main" count="141" uniqueCount="106">
  <si>
    <t>What financial software are you using? </t>
  </si>
  <si>
    <t>Do you know your breakeven point for the business? </t>
  </si>
  <si>
    <t>Does your sales figure exclude sales tax? </t>
  </si>
  <si>
    <t>Net Income</t>
  </si>
  <si>
    <t>Business Name</t>
  </si>
  <si>
    <t>Period Covered</t>
  </si>
  <si>
    <t>Date Prepared</t>
  </si>
  <si>
    <t>Dollars</t>
  </si>
  <si>
    <t>Percent</t>
  </si>
  <si>
    <t>Benchmark</t>
  </si>
  <si>
    <t>% Var to BM</t>
  </si>
  <si>
    <t>Total Business</t>
  </si>
  <si>
    <t xml:space="preserve">What is the name of the business? </t>
  </si>
  <si>
    <t xml:space="preserve">What is the most recent 12 month period for which you can generate financials? </t>
  </si>
  <si>
    <t xml:space="preserve">Does your owner take a draw? If so enter here. </t>
  </si>
  <si>
    <t>What are your managers paid in salary/wages?</t>
  </si>
  <si>
    <t>Enter sales staff related taxes and benefit expenses.</t>
  </si>
  <si>
    <t>Enter all loan servicing costs.</t>
  </si>
  <si>
    <t>Contribution Margin</t>
  </si>
  <si>
    <t>Owner's Draw</t>
  </si>
  <si>
    <t>Other Income</t>
  </si>
  <si>
    <t>Total Cash Flow</t>
  </si>
  <si>
    <t>Salaries &amp; Wages</t>
  </si>
  <si>
    <t>Rent</t>
  </si>
  <si>
    <t>Technology Expenses</t>
  </si>
  <si>
    <t>Travel &amp; Entertainment</t>
  </si>
  <si>
    <t>Utilities &amp; Services</t>
  </si>
  <si>
    <t xml:space="preserve">Sales Commisions </t>
  </si>
  <si>
    <t>Marketing &amp; Advertising</t>
  </si>
  <si>
    <t>Shipping &amp; Handling</t>
  </si>
  <si>
    <t>Total Fixed Expenses</t>
  </si>
  <si>
    <t>Total Expenses</t>
  </si>
  <si>
    <t>Total Labor/Draw Costs</t>
  </si>
  <si>
    <t>Selling Payroll</t>
  </si>
  <si>
    <t>Other Variable Expenses</t>
  </si>
  <si>
    <t>Salaries &amp; Wages Expenses &amp; Taxes</t>
  </si>
  <si>
    <t>Do you have any other income, like grant money PPE, EIDL, etc?</t>
  </si>
  <si>
    <t>Professional Services &amp; Cosulting</t>
  </si>
  <si>
    <t>Cash Margin</t>
  </si>
  <si>
    <t xml:space="preserve">  What are your marketing expenses?</t>
  </si>
  <si>
    <t>What is the last month you are current to in you accounting system? </t>
  </si>
  <si>
    <t xml:space="preserve">  What were your total expenses?</t>
  </si>
  <si>
    <t xml:space="preserve">  What were your technology expenses?</t>
  </si>
  <si>
    <t xml:space="preserve">  What were your utility and service costs?</t>
  </si>
  <si>
    <t>Do your sales in the POS system match your sales in the financial system? </t>
  </si>
  <si>
    <t>Loan &amp; Debt Service Costs</t>
  </si>
  <si>
    <t>Enter the total for all third party user &amp; service fees.</t>
  </si>
  <si>
    <t>What are your freight in costs?</t>
  </si>
  <si>
    <t>Who does the bookkepping and accounting? </t>
  </si>
  <si>
    <t>Purchasing/COGS</t>
  </si>
  <si>
    <t>Do you have any loans NOT represented on your financials? </t>
  </si>
  <si>
    <t>What's the date this is being prepared?</t>
  </si>
  <si>
    <t xml:space="preserve">Who is preparing this document? </t>
  </si>
  <si>
    <t>Location 2</t>
  </si>
  <si>
    <t>BASIC INFORMATION</t>
  </si>
  <si>
    <t>ANNUALIZED DATA BY LOCATION</t>
  </si>
  <si>
    <t>CONTEXT FOR ANALYSIS</t>
  </si>
  <si>
    <r>
      <rPr>
        <sz val="15"/>
        <color rgb="FF6B4C85"/>
        <rFont val="Calibri"/>
        <family val="2"/>
      </rPr>
      <t>To calculate your breakeven point, please provide the following data.</t>
    </r>
    <r>
      <rPr>
        <b/>
        <sz val="15"/>
        <color rgb="FF6B4C85"/>
        <rFont val="Calibri"/>
        <family val="2"/>
      </rPr>
      <t xml:space="preserve">
The financial information below should be for a 12 month period or annualized to 12 months.</t>
    </r>
  </si>
  <si>
    <t xml:space="preserve">            If yes, enter dollar amount here</t>
  </si>
  <si>
    <t>Does LY expenses have any major one-time or unusual items? </t>
  </si>
  <si>
    <t>Total Variable Expenses</t>
  </si>
  <si>
    <t>SUMMARY</t>
  </si>
  <si>
    <t>Preparer or retail expert</t>
  </si>
  <si>
    <t>Business vertical</t>
  </si>
  <si>
    <t>FIXED EXPENSES</t>
  </si>
  <si>
    <t>VARIABLE EXPENSES</t>
  </si>
  <si>
    <t>Break-Even Volume</t>
  </si>
  <si>
    <t>Selling &amp; Commissioned Expenses &amp; Taxes</t>
  </si>
  <si>
    <t>Training/Education/Peer Groups</t>
  </si>
  <si>
    <t>Location 1</t>
  </si>
  <si>
    <t>Credit Card Processing &amp; Bank Fees</t>
  </si>
  <si>
    <t xml:space="preserve">Third Party User and Service Fees </t>
  </si>
  <si>
    <t>-</t>
  </si>
  <si>
    <t>From that set of financials what was your annual revenue from sales?</t>
  </si>
  <si>
    <t xml:space="preserve">What are your owners paid in salary/wages? </t>
  </si>
  <si>
    <t>What are your selling staff paid in salary/wages?</t>
  </si>
  <si>
    <t>What are your sales commissions paid to staff?</t>
  </si>
  <si>
    <t>Enter all owner, manager and back office staff related taxes and benefit expenses.</t>
  </si>
  <si>
    <t>Enter all bank-related fees and credit card fees.</t>
  </si>
  <si>
    <t xml:space="preserve">  What is your store rent?</t>
  </si>
  <si>
    <t xml:space="preserve">  What are your travel and entertainment expenses?</t>
  </si>
  <si>
    <t xml:space="preserve">  What are your education &amp; peer group expenses?</t>
  </si>
  <si>
    <t xml:space="preserve">  What are your professional fees?</t>
  </si>
  <si>
    <t xml:space="preserve">  What are your shipping and handling costs?</t>
  </si>
  <si>
    <t xml:space="preserve">  Other variable expenses.</t>
  </si>
  <si>
    <t>LOCATION NAME(S) — Please change to match actual locations</t>
  </si>
  <si>
    <t>Fixed Expenses</t>
  </si>
  <si>
    <t>Variable Expenses</t>
  </si>
  <si>
    <t>Is your accounting system integrated with Point Of Sales?</t>
  </si>
  <si>
    <r>
      <t xml:space="preserve">What are your total COGS or purchases as a </t>
    </r>
    <r>
      <rPr>
        <b/>
        <sz val="14"/>
        <color theme="1"/>
        <rFont val="Calibri (Body)"/>
      </rPr>
      <t>PERCENTAGE</t>
    </r>
    <r>
      <rPr>
        <sz val="14"/>
        <color theme="1"/>
        <rFont val="Calibri"/>
        <family val="2"/>
        <scheme val="minor"/>
      </rPr>
      <t xml:space="preserve">? </t>
    </r>
  </si>
  <si>
    <r>
      <t xml:space="preserve">What are your total COGS or purchases in </t>
    </r>
    <r>
      <rPr>
        <b/>
        <sz val="14"/>
        <color theme="1"/>
        <rFont val="Calibri (Body)"/>
      </rPr>
      <t>DOLLARS</t>
    </r>
    <r>
      <rPr>
        <sz val="14"/>
        <color rgb="FF000000"/>
        <rFont val="Calibri"/>
        <family val="2"/>
        <scheme val="minor"/>
      </rPr>
      <t xml:space="preserve">  </t>
    </r>
    <r>
      <rPr>
        <b/>
        <sz val="14"/>
        <color rgb="FFFF0000"/>
        <rFont val="Calibri (Body)"/>
      </rPr>
      <t>OR…</t>
    </r>
  </si>
  <si>
    <t>What is the business's vertical?</t>
  </si>
  <si>
    <t xml:space="preserve">     Per Month</t>
  </si>
  <si>
    <t>Other Fixed Expenses (automatically calculated)</t>
  </si>
  <si>
    <t>Static expenses that tend not change with sales</t>
  </si>
  <si>
    <t>Definition</t>
  </si>
  <si>
    <t>Examples</t>
  </si>
  <si>
    <t xml:space="preserve">Expenses that tend to vary with sales </t>
  </si>
  <si>
    <r>
      <rPr>
        <b/>
        <sz val="16"/>
        <color theme="1"/>
        <rFont val="Calibri"/>
        <family val="2"/>
        <scheme val="minor"/>
      </rPr>
      <t>Selling Payroll</t>
    </r>
    <r>
      <rPr>
        <sz val="16"/>
        <color theme="1"/>
        <rFont val="Calibri"/>
        <family val="2"/>
        <scheme val="minor"/>
      </rPr>
      <t xml:space="preserve">
   Selling wages/salary
</t>
    </r>
    <r>
      <rPr>
        <b/>
        <sz val="16"/>
        <color theme="1"/>
        <rFont val="Calibri"/>
        <family val="2"/>
        <scheme val="minor"/>
      </rPr>
      <t>Commissions</t>
    </r>
    <r>
      <rPr>
        <sz val="16"/>
        <color theme="1"/>
        <rFont val="Calibri"/>
        <family val="2"/>
        <scheme val="minor"/>
      </rPr>
      <t xml:space="preserve">
   Salesperson Commission
</t>
    </r>
    <r>
      <rPr>
        <b/>
        <sz val="16"/>
        <color theme="1"/>
        <rFont val="Calibri"/>
        <family val="2"/>
        <scheme val="minor"/>
      </rPr>
      <t>Commissioned Expenses &amp; Taxes</t>
    </r>
    <r>
      <rPr>
        <sz val="16"/>
        <color theme="1"/>
        <rFont val="Calibri"/>
        <family val="2"/>
        <scheme val="minor"/>
      </rPr>
      <t xml:space="preserve">
   Employee Benefits
   Health Insurance
   Life Insurance
   Payroll Expense
   Payroll Tax FICA, SUI, FUTA
</t>
    </r>
    <r>
      <rPr>
        <b/>
        <sz val="16"/>
        <color theme="1"/>
        <rFont val="Calibri"/>
        <family val="2"/>
        <scheme val="minor"/>
      </rPr>
      <t>Marketing Expenses</t>
    </r>
    <r>
      <rPr>
        <sz val="16"/>
        <color theme="1"/>
        <rFont val="Calibri"/>
        <family val="2"/>
        <scheme val="minor"/>
      </rPr>
      <t xml:space="preserve">
   Ad fees
   Marketing costs
   Social Media
   Email Service
   Photo Shoots
</t>
    </r>
    <r>
      <rPr>
        <b/>
        <sz val="16"/>
        <color theme="1"/>
        <rFont val="Calibri"/>
        <family val="2"/>
        <scheme val="minor"/>
      </rPr>
      <t>Shipping &amp; Handling, Postage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Credit Card Processing &amp; Bank Fees</t>
    </r>
    <r>
      <rPr>
        <sz val="16"/>
        <color theme="1"/>
        <rFont val="Calibri"/>
        <family val="2"/>
        <scheme val="minor"/>
      </rPr>
      <t xml:space="preserve">
   Bank Charges
   Credit Card Processing Fee
</t>
    </r>
    <r>
      <rPr>
        <b/>
        <sz val="16"/>
        <color theme="1"/>
        <rFont val="Calibri"/>
        <family val="2"/>
        <scheme val="minor"/>
      </rPr>
      <t>Third Party User &amp; Service Fees</t>
    </r>
    <r>
      <rPr>
        <sz val="16"/>
        <color theme="1"/>
        <rFont val="Calibri"/>
        <family val="2"/>
        <scheme val="minor"/>
      </rPr>
      <t xml:space="preserve">
   Service Fees i..e Farfetch
   Amazon Hosting/selling fees
</t>
    </r>
    <r>
      <rPr>
        <b/>
        <sz val="16"/>
        <color theme="1"/>
        <rFont val="Calibri"/>
        <family val="2"/>
        <scheme val="minor"/>
      </rPr>
      <t>Other Variable Expenses</t>
    </r>
    <r>
      <rPr>
        <sz val="16"/>
        <color theme="1"/>
        <rFont val="Calibri"/>
        <family val="2"/>
        <scheme val="minor"/>
      </rPr>
      <t xml:space="preserve">
   Alterations
   Buying Office
   Printing 
   Store Supplies
   Purchase Discounts
   Bad debt
   Employee Recruitment
   Donations
   Dues
   Subscriptions</t>
    </r>
  </si>
  <si>
    <r>
      <rPr>
        <b/>
        <sz val="16"/>
        <color theme="1"/>
        <rFont val="Calibri"/>
        <family val="2"/>
        <scheme val="minor"/>
      </rPr>
      <t xml:space="preserve">Salary &amp; Wages </t>
    </r>
    <r>
      <rPr>
        <sz val="16"/>
        <color theme="1"/>
        <rFont val="Calibri"/>
        <family val="2"/>
        <scheme val="minor"/>
      </rPr>
      <t xml:space="preserve">
   Owner's
   Manager's
</t>
    </r>
    <r>
      <rPr>
        <b/>
        <sz val="16"/>
        <color theme="1"/>
        <rFont val="Calibri"/>
        <family val="2"/>
        <scheme val="minor"/>
      </rPr>
      <t>Wage Expense &amp; Taxes</t>
    </r>
    <r>
      <rPr>
        <sz val="16"/>
        <color theme="1"/>
        <rFont val="Calibri"/>
        <family val="2"/>
        <scheme val="minor"/>
      </rPr>
      <t xml:space="preserve">
   Employee Benefits
   401K, Retirement Plans
   Health Insurance
   Life Insurance
   Payroll Expense
   Payroll Tax FICA, SUI, FUTA
</t>
    </r>
    <r>
      <rPr>
        <b/>
        <sz val="16"/>
        <color theme="1"/>
        <rFont val="Calibri"/>
        <family val="2"/>
        <scheme val="minor"/>
      </rPr>
      <t>Rent</t>
    </r>
    <r>
      <rPr>
        <sz val="16"/>
        <color theme="1"/>
        <rFont val="Calibri"/>
        <family val="2"/>
        <scheme val="minor"/>
      </rPr>
      <t xml:space="preserve">
</t>
    </r>
    <r>
      <rPr>
        <b/>
        <sz val="16"/>
        <color theme="1"/>
        <rFont val="Calibri"/>
        <family val="2"/>
        <scheme val="minor"/>
      </rPr>
      <t>Technology Expenses</t>
    </r>
    <r>
      <rPr>
        <sz val="16"/>
        <color theme="1"/>
        <rFont val="Calibri"/>
        <family val="2"/>
        <scheme val="minor"/>
      </rPr>
      <t xml:space="preserve">
   POS
   Computer/Printer
   Cell Phone
   Internet Fee
   E-Commerce Technology
   Management Software
</t>
    </r>
    <r>
      <rPr>
        <b/>
        <sz val="16"/>
        <color theme="1"/>
        <rFont val="Calibri"/>
        <family val="2"/>
        <scheme val="minor"/>
      </rPr>
      <t>Travel &amp; Entertainment</t>
    </r>
    <r>
      <rPr>
        <sz val="16"/>
        <color theme="1"/>
        <rFont val="Calibri"/>
        <family val="2"/>
        <scheme val="minor"/>
      </rPr>
      <t xml:space="preserve">
   Travel, meals
   Entertainment
   Trade show expenses
</t>
    </r>
    <r>
      <rPr>
        <b/>
        <sz val="16"/>
        <color theme="1"/>
        <rFont val="Calibri"/>
        <family val="2"/>
        <scheme val="minor"/>
      </rPr>
      <t>Professional Services &amp; Consulting</t>
    </r>
    <r>
      <rPr>
        <sz val="16"/>
        <color theme="1"/>
        <rFont val="Calibri"/>
        <family val="2"/>
        <scheme val="minor"/>
      </rPr>
      <t xml:space="preserve">
   Legal fees
   Accounting Fees
   Consulting Fees
</t>
    </r>
    <r>
      <rPr>
        <b/>
        <sz val="16"/>
        <color theme="1"/>
        <rFont val="Calibri"/>
        <family val="2"/>
        <scheme val="minor"/>
      </rPr>
      <t>Utilities &amp; Services</t>
    </r>
    <r>
      <rPr>
        <sz val="16"/>
        <color theme="1"/>
        <rFont val="Calibri"/>
        <family val="2"/>
        <scheme val="minor"/>
      </rPr>
      <t xml:space="preserve">
   Alarm
   Rubbish, 
   Telephone (Landline)
   Electric
   CAM
   Cleaning
   Maintenance/Repair
</t>
    </r>
    <r>
      <rPr>
        <b/>
        <sz val="16"/>
        <color theme="1"/>
        <rFont val="Calibri"/>
        <family val="2"/>
        <scheme val="minor"/>
      </rPr>
      <t>Loan &amp; Debt Service Costs</t>
    </r>
    <r>
      <rPr>
        <sz val="16"/>
        <color theme="1"/>
        <rFont val="Calibri"/>
        <family val="2"/>
        <scheme val="minor"/>
      </rPr>
      <t xml:space="preserve"> 
   Cost of Servicing Debt
   Credit Card Debt Fees
   Principal
   Loan Interest
   Amortization
</t>
    </r>
    <r>
      <rPr>
        <b/>
        <sz val="16"/>
        <color theme="1"/>
        <rFont val="Calibri"/>
        <family val="2"/>
        <scheme val="minor"/>
      </rPr>
      <t>Training/Education/Peer Groups</t>
    </r>
    <r>
      <rPr>
        <sz val="16"/>
        <color theme="1"/>
        <rFont val="Calibri"/>
        <family val="2"/>
        <scheme val="minor"/>
      </rPr>
      <t xml:space="preserve">
   Education 
   Peer Group Expenses
</t>
    </r>
    <r>
      <rPr>
        <b/>
        <sz val="16"/>
        <color theme="1"/>
        <rFont val="Calibri"/>
        <family val="2"/>
        <scheme val="minor"/>
      </rPr>
      <t>Other Fixed Expenses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(Calculated on the Break-even analysis)</t>
    </r>
    <r>
      <rPr>
        <sz val="16"/>
        <color theme="1"/>
        <rFont val="Calibri"/>
        <family val="2"/>
        <scheme val="minor"/>
      </rPr>
      <t xml:space="preserve">
   Automobile
   General Insurance
   Property Taxes
   Supplies &amp; Equipment Office
   Taxes &amp; Licenses
   Window Trim/Store Decor</t>
    </r>
  </si>
  <si>
    <t>Types of Expenses</t>
  </si>
  <si>
    <t>©2022, Management One, Ltd.</t>
  </si>
  <si>
    <t>Break-even analysis</t>
  </si>
  <si>
    <t xml:space="preserve">Break-Even Data Worksheet								</t>
  </si>
  <si>
    <t>Enter your data on the previous tab and the information will populate this sheet</t>
  </si>
  <si>
    <t>For more details on how we develop our benchmarks and how they vary by type of retailer, contact Management One on info@management-one.com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</si>
</sst>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Body)"/>
    </font>
    <font>
      <b/>
      <sz val="14"/>
      <color rgb="FFFF0000"/>
      <name val="Calibri (Body)"/>
    </font>
    <font>
      <sz val="13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6B4C85"/>
      <name val="Calibri"/>
      <family val="2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4"/>
      <color rgb="FF6B4C85"/>
      <name val="Calibri"/>
      <family val="2"/>
      <scheme val="minor"/>
    </font>
    <font>
      <b/>
      <sz val="11"/>
      <color rgb="FF6B4C85"/>
      <name val="Calibri"/>
      <family val="2"/>
      <scheme val="minor"/>
    </font>
    <font>
      <sz val="11"/>
      <color rgb="FF6B4C85"/>
      <name val="Calibri"/>
      <family val="2"/>
      <scheme val="minor"/>
    </font>
    <font>
      <sz val="15"/>
      <color rgb="FF6B4C85"/>
      <name val="Calibri"/>
      <family val="2"/>
    </font>
    <font>
      <b/>
      <sz val="15"/>
      <color rgb="FF6B4C85"/>
      <name val="Calibri"/>
      <family val="2"/>
    </font>
    <font>
      <i/>
      <sz val="14"/>
      <color theme="1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7"/>
      <color rgb="FF6B4C85"/>
      <name val="Calibri"/>
      <family val="2"/>
      <scheme val="minor"/>
    </font>
    <font>
      <sz val="17"/>
      <color theme="1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sz val="11"/>
      <color rgb="FF62A9E8"/>
      <name val="Calibri"/>
      <family val="2"/>
      <scheme val="minor"/>
    </font>
    <font>
      <b/>
      <sz val="11"/>
      <color rgb="FFE97935"/>
      <name val="Calibri"/>
      <family val="2"/>
      <scheme val="minor"/>
    </font>
    <font>
      <sz val="11"/>
      <color rgb="FFE9793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 (Body)"/>
    </font>
    <font>
      <sz val="11"/>
      <color theme="0"/>
      <name val="Calibri"/>
      <family val="2"/>
      <scheme val="minor"/>
    </font>
    <font>
      <sz val="17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rgb="FF6B4C85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6"/>
      <color rgb="FF61167B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4C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FE6FF"/>
        <bgColor indexed="64"/>
      </patternFill>
    </fill>
    <fill>
      <patternFill patternType="solid">
        <fgColor rgb="FFEDEFFF"/>
        <bgColor indexed="64"/>
      </patternFill>
    </fill>
    <fill>
      <patternFill patternType="solid">
        <fgColor rgb="FFEED447"/>
        <bgColor indexed="64"/>
      </patternFill>
    </fill>
    <fill>
      <patternFill patternType="solid">
        <fgColor rgb="FFE97935"/>
        <bgColor indexed="64"/>
      </patternFill>
    </fill>
    <fill>
      <patternFill patternType="solid">
        <fgColor rgb="FF62A9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40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rgb="FF6B4C85"/>
      </bottom>
      <diagonal/>
    </border>
    <border>
      <left style="thin">
        <color rgb="FF6B4C85"/>
      </left>
      <right style="thin">
        <color rgb="FF6B4C85"/>
      </right>
      <top style="thin">
        <color rgb="FF6B4C85"/>
      </top>
      <bottom style="thin">
        <color rgb="FF6B4C85"/>
      </bottom>
      <diagonal/>
    </border>
    <border>
      <left/>
      <right/>
      <top/>
      <bottom style="medium">
        <color rgb="FF6B4C85"/>
      </bottom>
      <diagonal/>
    </border>
    <border>
      <left style="thin">
        <color rgb="FF6B4C85"/>
      </left>
      <right/>
      <top style="thin">
        <color rgb="FF6B4C85"/>
      </top>
      <bottom/>
      <diagonal/>
    </border>
    <border>
      <left/>
      <right/>
      <top style="thin">
        <color rgb="FF6B4C85"/>
      </top>
      <bottom/>
      <diagonal/>
    </border>
    <border>
      <left/>
      <right style="thin">
        <color rgb="FF6B4C85"/>
      </right>
      <top style="thin">
        <color rgb="FF6B4C85"/>
      </top>
      <bottom/>
      <diagonal/>
    </border>
    <border>
      <left style="thin">
        <color rgb="FF6B4C85"/>
      </left>
      <right/>
      <top/>
      <bottom/>
      <diagonal/>
    </border>
    <border>
      <left/>
      <right style="thin">
        <color rgb="FF6B4C85"/>
      </right>
      <top/>
      <bottom/>
      <diagonal/>
    </border>
    <border>
      <left style="thin">
        <color rgb="FF6B4C85"/>
      </left>
      <right/>
      <top/>
      <bottom style="thin">
        <color rgb="FF6B4C85"/>
      </bottom>
      <diagonal/>
    </border>
    <border>
      <left/>
      <right style="thin">
        <color rgb="FF6B4C85"/>
      </right>
      <top/>
      <bottom style="thin">
        <color rgb="FF6B4C85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rgb="FF62A9E8"/>
      </left>
      <right/>
      <top style="medium">
        <color rgb="FF62A9E8"/>
      </top>
      <bottom/>
      <diagonal/>
    </border>
    <border>
      <left/>
      <right/>
      <top style="medium">
        <color rgb="FF62A9E8"/>
      </top>
      <bottom/>
      <diagonal/>
    </border>
    <border>
      <left/>
      <right style="medium">
        <color rgb="FF62A9E8"/>
      </right>
      <top style="medium">
        <color rgb="FF62A9E8"/>
      </top>
      <bottom/>
      <diagonal/>
    </border>
    <border>
      <left style="medium">
        <color rgb="FF62A9E8"/>
      </left>
      <right/>
      <top/>
      <bottom/>
      <diagonal/>
    </border>
    <border>
      <left/>
      <right style="medium">
        <color rgb="FF62A9E8"/>
      </right>
      <top/>
      <bottom/>
      <diagonal/>
    </border>
    <border>
      <left style="medium">
        <color rgb="FF62A9E8"/>
      </left>
      <right/>
      <top/>
      <bottom style="medium">
        <color rgb="FF62A9E8"/>
      </bottom>
      <diagonal/>
    </border>
    <border>
      <left/>
      <right/>
      <top/>
      <bottom style="medium">
        <color rgb="FF62A9E8"/>
      </bottom>
      <diagonal/>
    </border>
    <border>
      <left/>
      <right style="medium">
        <color rgb="FF62A9E8"/>
      </right>
      <top/>
      <bottom style="medium">
        <color rgb="FF62A9E8"/>
      </bottom>
      <diagonal/>
    </border>
    <border>
      <left style="medium">
        <color rgb="FFE97935"/>
      </left>
      <right/>
      <top style="medium">
        <color rgb="FFE97935"/>
      </top>
      <bottom/>
      <diagonal/>
    </border>
    <border>
      <left/>
      <right/>
      <top style="medium">
        <color rgb="FFE97935"/>
      </top>
      <bottom/>
      <diagonal/>
    </border>
    <border>
      <left/>
      <right style="medium">
        <color rgb="FFE97935"/>
      </right>
      <top style="medium">
        <color rgb="FFE97935"/>
      </top>
      <bottom/>
      <diagonal/>
    </border>
    <border>
      <left style="medium">
        <color rgb="FFE97935"/>
      </left>
      <right/>
      <top/>
      <bottom/>
      <diagonal/>
    </border>
    <border>
      <left/>
      <right style="medium">
        <color rgb="FFE97935"/>
      </right>
      <top/>
      <bottom/>
      <diagonal/>
    </border>
    <border>
      <left style="medium">
        <color rgb="FFE97935"/>
      </left>
      <right/>
      <top/>
      <bottom style="medium">
        <color rgb="FFE97935"/>
      </bottom>
      <diagonal/>
    </border>
    <border>
      <left/>
      <right/>
      <top/>
      <bottom style="medium">
        <color rgb="FFE97935"/>
      </bottom>
      <diagonal/>
    </border>
    <border>
      <left/>
      <right style="medium">
        <color rgb="FFE97935"/>
      </right>
      <top/>
      <bottom style="medium">
        <color rgb="FFE97935"/>
      </bottom>
      <diagonal/>
    </border>
    <border>
      <left style="medium">
        <color rgb="FF6B4C85"/>
      </left>
      <right/>
      <top style="medium">
        <color rgb="FF6B4C85"/>
      </top>
      <bottom/>
      <diagonal/>
    </border>
    <border>
      <left/>
      <right/>
      <top style="medium">
        <color rgb="FF6B4C85"/>
      </top>
      <bottom/>
      <diagonal/>
    </border>
    <border>
      <left/>
      <right style="medium">
        <color rgb="FF6B4C85"/>
      </right>
      <top style="medium">
        <color rgb="FF6B4C85"/>
      </top>
      <bottom/>
      <diagonal/>
    </border>
    <border>
      <left style="medium">
        <color rgb="FF6B4C85"/>
      </left>
      <right/>
      <top/>
      <bottom/>
      <diagonal/>
    </border>
    <border>
      <left/>
      <right style="medium">
        <color rgb="FF6B4C85"/>
      </right>
      <top/>
      <bottom/>
      <diagonal/>
    </border>
    <border>
      <left style="medium">
        <color rgb="FF6B4C85"/>
      </left>
      <right/>
      <top/>
      <bottom style="medium">
        <color rgb="FF6B4C85"/>
      </bottom>
      <diagonal/>
    </border>
    <border>
      <left/>
      <right style="medium">
        <color rgb="FF6B4C85"/>
      </right>
      <top/>
      <bottom style="medium">
        <color rgb="FF6B4C85"/>
      </bottom>
      <diagonal/>
    </border>
    <border>
      <left style="thin">
        <color rgb="FF6B4C85"/>
      </left>
      <right/>
      <top style="thin">
        <color rgb="FF6B4C85"/>
      </top>
      <bottom style="thin">
        <color rgb="FF6B4C85"/>
      </bottom>
      <diagonal/>
    </border>
    <border>
      <left style="thin">
        <color rgb="FF6B4C85"/>
      </left>
      <right style="thin">
        <color rgb="FF6B4C85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6B4C84"/>
      </left>
      <right style="thin">
        <color rgb="FF6B4C84"/>
      </right>
      <top style="thin">
        <color rgb="FF6B4C84"/>
      </top>
      <bottom style="thin">
        <color rgb="FF6B4C84"/>
      </bottom>
      <diagonal/>
    </border>
    <border>
      <left/>
      <right/>
      <top/>
      <bottom style="hair">
        <color rgb="FF6B4C85"/>
      </bottom>
      <diagonal/>
    </border>
    <border>
      <left/>
      <right/>
      <top style="thin">
        <color rgb="FF6B4C85"/>
      </top>
      <bottom style="thin">
        <color rgb="FF6B4C85"/>
      </bottom>
      <diagonal/>
    </border>
  </borders>
  <cellStyleXfs count="5">
    <xf numFmtId="0" fontId="0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2" fontId="28" fillId="13" borderId="38">
      <alignment horizontal="center" vertical="center"/>
    </xf>
    <xf numFmtId="0" fontId="38" fillId="0" borderId="0" applyNumberFormat="0" applyFill="0" applyBorder="0" applyAlignment="0" applyProtection="0"/>
  </cellStyleXfs>
  <cellXfs count="205">
    <xf numFmtId="0" fontId="0" fillId="0" borderId="0" xfId="0"/>
    <xf numFmtId="0" fontId="0" fillId="0" borderId="0" xfId="0" applyFill="1" applyBorder="1" applyAlignment="1">
      <alignment vertical="center"/>
    </xf>
    <xf numFmtId="0" fontId="12" fillId="3" borderId="7" xfId="0" applyFont="1" applyFill="1" applyBorder="1" applyAlignment="1">
      <alignment horizontal="left" vertical="center" indent="1"/>
    </xf>
    <xf numFmtId="0" fontId="0" fillId="7" borderId="0" xfId="0" applyFill="1"/>
    <xf numFmtId="0" fontId="0" fillId="7" borderId="0" xfId="0" applyFill="1" applyAlignment="1">
      <alignment horizontal="center"/>
    </xf>
    <xf numFmtId="0" fontId="2" fillId="7" borderId="0" xfId="0" applyFont="1" applyFill="1"/>
    <xf numFmtId="0" fontId="0" fillId="7" borderId="0" xfId="0" applyFill="1" applyAlignment="1">
      <alignment horizontal="left"/>
    </xf>
    <xf numFmtId="0" fontId="5" fillId="6" borderId="0" xfId="0" applyFont="1" applyFill="1"/>
    <xf numFmtId="0" fontId="0" fillId="6" borderId="0" xfId="0" applyFill="1"/>
    <xf numFmtId="0" fontId="22" fillId="3" borderId="7" xfId="0" applyFont="1" applyFill="1" applyBorder="1" applyAlignment="1">
      <alignment horizontal="left" vertical="center" indent="1"/>
    </xf>
    <xf numFmtId="0" fontId="0" fillId="3" borderId="0" xfId="0" applyFill="1"/>
    <xf numFmtId="164" fontId="0" fillId="6" borderId="16" xfId="0" applyNumberFormat="1" applyFill="1" applyBorder="1" applyAlignment="1">
      <alignment horizontal="left" vertical="center"/>
    </xf>
    <xf numFmtId="0" fontId="5" fillId="6" borderId="15" xfId="0" applyFont="1" applyFill="1" applyBorder="1"/>
    <xf numFmtId="0" fontId="0" fillId="6" borderId="15" xfId="0" applyFill="1" applyBorder="1"/>
    <xf numFmtId="0" fontId="0" fillId="6" borderId="23" xfId="0" applyFill="1" applyBorder="1" applyAlignment="1">
      <alignment horizontal="left" vertical="center"/>
    </xf>
    <xf numFmtId="0" fontId="0" fillId="6" borderId="24" xfId="0" applyFill="1" applyBorder="1" applyAlignment="1">
      <alignment horizontal="left" vertical="center"/>
    </xf>
    <xf numFmtId="0" fontId="0" fillId="6" borderId="31" xfId="0" applyFill="1" applyBorder="1" applyAlignment="1">
      <alignment horizontal="left" vertical="center"/>
    </xf>
    <xf numFmtId="164" fontId="0" fillId="6" borderId="1" xfId="0" applyNumberFormat="1" applyFill="1" applyBorder="1" applyAlignment="1">
      <alignment horizontal="center" vertical="center"/>
    </xf>
    <xf numFmtId="9" fontId="0" fillId="0" borderId="1" xfId="2" applyFont="1" applyFill="1" applyBorder="1" applyAlignment="1">
      <alignment horizontal="center" vertical="center"/>
    </xf>
    <xf numFmtId="164" fontId="0" fillId="6" borderId="37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vertical="center"/>
    </xf>
    <xf numFmtId="164" fontId="0" fillId="0" borderId="1" xfId="2" applyNumberFormat="1" applyFont="1" applyFill="1" applyBorder="1" applyAlignment="1">
      <alignment horizontal="center" vertical="center"/>
    </xf>
    <xf numFmtId="164" fontId="0" fillId="0" borderId="0" xfId="2" applyNumberFormat="1" applyFont="1" applyFill="1" applyBorder="1" applyAlignment="1">
      <alignment horizontal="center" vertical="center"/>
    </xf>
    <xf numFmtId="164" fontId="0" fillId="6" borderId="1" xfId="2" applyNumberFormat="1" applyFont="1" applyFill="1" applyBorder="1" applyAlignment="1">
      <alignment horizontal="center" vertical="center"/>
    </xf>
    <xf numFmtId="164" fontId="0" fillId="6" borderId="0" xfId="2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" fillId="6" borderId="0" xfId="0" applyFont="1" applyFill="1"/>
    <xf numFmtId="0" fontId="28" fillId="0" borderId="0" xfId="0" applyFont="1" applyFill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vertical="center"/>
    </xf>
    <xf numFmtId="0" fontId="0" fillId="0" borderId="10" xfId="0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8" fillId="0" borderId="1" xfId="0" applyFont="1" applyBorder="1"/>
    <xf numFmtId="0" fontId="9" fillId="0" borderId="0" xfId="0" applyFont="1" applyAlignment="1">
      <alignment horizontal="left" vertical="center" indent="1"/>
    </xf>
    <xf numFmtId="0" fontId="9" fillId="6" borderId="0" xfId="0" applyFont="1" applyFill="1" applyAlignment="1">
      <alignment horizontal="left" vertical="center" indent="1"/>
    </xf>
    <xf numFmtId="0" fontId="12" fillId="3" borderId="0" xfId="0" applyFont="1" applyFill="1"/>
    <xf numFmtId="0" fontId="19" fillId="3" borderId="0" xfId="0" applyFont="1" applyFill="1" applyAlignment="1">
      <alignment horizontal="left" vertical="center" indent="1"/>
    </xf>
    <xf numFmtId="0" fontId="5" fillId="0" borderId="0" xfId="0" applyFont="1"/>
    <xf numFmtId="44" fontId="3" fillId="0" borderId="0" xfId="0" applyNumberFormat="1" applyFont="1" applyAlignment="1">
      <alignment horizontal="center" vertical="center"/>
    </xf>
    <xf numFmtId="0" fontId="1" fillId="0" borderId="36" xfId="0" applyFont="1" applyBorder="1"/>
    <xf numFmtId="44" fontId="3" fillId="6" borderId="0" xfId="0" applyNumberFormat="1" applyFont="1" applyFill="1" applyAlignment="1">
      <alignment horizontal="center" vertical="center"/>
    </xf>
    <xf numFmtId="0" fontId="0" fillId="0" borderId="36" xfId="0" applyBorder="1"/>
    <xf numFmtId="0" fontId="1" fillId="0" borderId="8" xfId="0" applyFont="1" applyBorder="1"/>
    <xf numFmtId="0" fontId="3" fillId="0" borderId="0" xfId="0" applyFont="1" applyAlignment="1">
      <alignment horizontal="center" vertical="center"/>
    </xf>
    <xf numFmtId="10" fontId="5" fillId="6" borderId="0" xfId="0" applyNumberFormat="1" applyFont="1" applyFill="1" applyAlignment="1">
      <alignment horizontal="center" vertical="center" wrapText="1"/>
    </xf>
    <xf numFmtId="0" fontId="21" fillId="0" borderId="0" xfId="0" applyFont="1"/>
    <xf numFmtId="0" fontId="21" fillId="0" borderId="8" xfId="0" applyFont="1" applyBorder="1"/>
    <xf numFmtId="0" fontId="20" fillId="0" borderId="3" xfId="0" applyFont="1" applyBorder="1" applyAlignment="1">
      <alignment horizontal="center" vertical="center"/>
    </xf>
    <xf numFmtId="44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21" fillId="0" borderId="7" xfId="0" applyFont="1" applyBorder="1"/>
    <xf numFmtId="0" fontId="30" fillId="0" borderId="0" xfId="0" applyFont="1"/>
    <xf numFmtId="0" fontId="5" fillId="0" borderId="3" xfId="0" applyFont="1" applyBorder="1" applyAlignment="1">
      <alignment horizontal="left" vertical="top"/>
    </xf>
    <xf numFmtId="0" fontId="5" fillId="0" borderId="3" xfId="0" applyFont="1" applyBorder="1"/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7" xfId="0" applyBorder="1"/>
    <xf numFmtId="0" fontId="0" fillId="0" borderId="32" xfId="0" applyBorder="1" applyAlignment="1">
      <alignment horizontal="left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0" borderId="16" xfId="0" applyNumberForma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15" xfId="0" applyFont="1" applyBorder="1"/>
    <xf numFmtId="0" fontId="0" fillId="0" borderId="16" xfId="0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0" fillId="0" borderId="15" xfId="0" applyBorder="1"/>
    <xf numFmtId="164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164" fontId="0" fillId="6" borderId="0" xfId="0" applyNumberForma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0" fillId="10" borderId="0" xfId="0" applyFill="1" applyAlignment="1">
      <alignment horizontal="left" vertical="center"/>
    </xf>
    <xf numFmtId="0" fontId="2" fillId="0" borderId="32" xfId="0" applyFont="1" applyBorder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2" fillId="0" borderId="15" xfId="0" applyFont="1" applyBorder="1" applyAlignment="1">
      <alignment horizontal="left" vertical="center" indent="1"/>
    </xf>
    <xf numFmtId="0" fontId="22" fillId="0" borderId="7" xfId="0" applyFont="1" applyBorder="1" applyAlignment="1">
      <alignment horizontal="left" vertical="center" indent="1"/>
    </xf>
    <xf numFmtId="165" fontId="0" fillId="0" borderId="1" xfId="0" applyNumberFormat="1" applyBorder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12" fillId="0" borderId="15" xfId="0" applyFont="1" applyBorder="1" applyAlignment="1">
      <alignment horizontal="left" vertical="center" indent="1"/>
    </xf>
    <xf numFmtId="0" fontId="12" fillId="0" borderId="7" xfId="0" applyFont="1" applyBorder="1" applyAlignment="1">
      <alignment horizontal="left" vertical="center" indent="1"/>
    </xf>
    <xf numFmtId="164" fontId="0" fillId="6" borderId="0" xfId="0" applyNumberFormat="1" applyFill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25" fillId="11" borderId="0" xfId="0" applyFont="1" applyFill="1" applyAlignment="1">
      <alignment horizontal="left" vertical="center"/>
    </xf>
    <xf numFmtId="0" fontId="13" fillId="0" borderId="32" xfId="0" applyFont="1" applyBorder="1" applyAlignment="1">
      <alignment horizontal="center"/>
    </xf>
    <xf numFmtId="0" fontId="3" fillId="0" borderId="31" xfId="0" applyFont="1" applyBorder="1"/>
    <xf numFmtId="0" fontId="13" fillId="0" borderId="0" xfId="0" applyFont="1" applyAlignment="1">
      <alignment horizontal="center"/>
    </xf>
    <xf numFmtId="0" fontId="13" fillId="0" borderId="24" xfId="0" applyFont="1" applyBorder="1" applyAlignment="1">
      <alignment horizontal="center"/>
    </xf>
    <xf numFmtId="0" fontId="3" fillId="0" borderId="23" xfId="0" applyFont="1" applyBorder="1"/>
    <xf numFmtId="0" fontId="13" fillId="0" borderId="16" xfId="0" applyFont="1" applyBorder="1" applyAlignment="1">
      <alignment horizontal="center"/>
    </xf>
    <xf numFmtId="0" fontId="3" fillId="0" borderId="15" xfId="0" applyFont="1" applyBorder="1"/>
    <xf numFmtId="0" fontId="0" fillId="0" borderId="30" xfId="0" applyBorder="1"/>
    <xf numFmtId="0" fontId="0" fillId="0" borderId="29" xfId="0" applyBorder="1"/>
    <xf numFmtId="0" fontId="0" fillId="0" borderId="28" xfId="0" applyBorder="1"/>
    <xf numFmtId="0" fontId="0" fillId="0" borderId="22" xfId="0" applyBorder="1"/>
    <xf numFmtId="0" fontId="0" fillId="0" borderId="21" xfId="0" applyBorder="1"/>
    <xf numFmtId="0" fontId="0" fillId="0" borderId="20" xfId="0" applyBorder="1"/>
    <xf numFmtId="0" fontId="0" fillId="0" borderId="14" xfId="0" applyBorder="1"/>
    <xf numFmtId="0" fontId="0" fillId="0" borderId="13" xfId="0" applyBorder="1"/>
    <xf numFmtId="0" fontId="0" fillId="0" borderId="12" xfId="0" applyBorder="1"/>
    <xf numFmtId="0" fontId="2" fillId="0" borderId="0" xfId="0" applyFont="1"/>
    <xf numFmtId="0" fontId="2" fillId="7" borderId="0" xfId="0" applyFont="1" applyFill="1" applyAlignment="1">
      <alignment horizontal="left" vertical="top"/>
    </xf>
    <xf numFmtId="3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0" fillId="12" borderId="4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top"/>
    </xf>
    <xf numFmtId="0" fontId="0" fillId="0" borderId="10" xfId="0" applyBorder="1" applyAlignment="1">
      <alignment vertical="center"/>
    </xf>
    <xf numFmtId="0" fontId="0" fillId="12" borderId="6" xfId="0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0" fillId="0" borderId="39" xfId="0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4" borderId="35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 wrapText="1"/>
    </xf>
    <xf numFmtId="10" fontId="3" fillId="4" borderId="2" xfId="0" applyNumberFormat="1" applyFont="1" applyFill="1" applyBorder="1" applyAlignment="1">
      <alignment horizontal="center" vertical="center"/>
    </xf>
    <xf numFmtId="0" fontId="0" fillId="12" borderId="5" xfId="0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6" fillId="7" borderId="0" xfId="0" applyFont="1" applyFill="1" applyAlignment="1">
      <alignment horizontal="left" indent="2"/>
    </xf>
    <xf numFmtId="0" fontId="37" fillId="7" borderId="0" xfId="0" applyFont="1" applyFill="1" applyAlignment="1">
      <alignment horizontal="left" indent="2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9" fillId="0" borderId="3" xfId="0" applyFont="1" applyBorder="1"/>
    <xf numFmtId="0" fontId="9" fillId="6" borderId="3" xfId="0" applyFont="1" applyFill="1" applyBorder="1"/>
    <xf numFmtId="0" fontId="5" fillId="6" borderId="3" xfId="0" applyFont="1" applyFill="1" applyBorder="1"/>
    <xf numFmtId="0" fontId="3" fillId="0" borderId="3" xfId="0" applyFont="1" applyBorder="1"/>
    <xf numFmtId="0" fontId="3" fillId="6" borderId="3" xfId="0" applyFont="1" applyFill="1" applyBorder="1"/>
    <xf numFmtId="0" fontId="18" fillId="0" borderId="3" xfId="0" applyFont="1" applyBorder="1"/>
    <xf numFmtId="0" fontId="36" fillId="12" borderId="40" xfId="0" applyFont="1" applyFill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3" xfId="0" applyFont="1" applyBorder="1"/>
    <xf numFmtId="0" fontId="5" fillId="6" borderId="3" xfId="0" applyFont="1" applyFill="1" applyBorder="1" applyAlignment="1">
      <alignment horizontal="left"/>
    </xf>
    <xf numFmtId="14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9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2" fillId="7" borderId="11" xfId="0" applyFont="1" applyFill="1" applyBorder="1" applyAlignment="1">
      <alignment horizontal="left" vertical="top"/>
    </xf>
    <xf numFmtId="0" fontId="0" fillId="7" borderId="11" xfId="0" applyFill="1" applyBorder="1" applyAlignment="1">
      <alignment horizontal="left"/>
    </xf>
    <xf numFmtId="14" fontId="0" fillId="7" borderId="11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33" fillId="0" borderId="0" xfId="0" applyFont="1" applyBorder="1" applyAlignment="1">
      <alignment horizontal="left" vertical="top" wrapText="1"/>
    </xf>
    <xf numFmtId="0" fontId="33" fillId="0" borderId="39" xfId="0" applyFont="1" applyBorder="1" applyAlignment="1">
      <alignment horizontal="left" vertical="top" wrapText="1"/>
    </xf>
    <xf numFmtId="0" fontId="29" fillId="12" borderId="5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vertical="top" wrapText="1"/>
    </xf>
    <xf numFmtId="0" fontId="38" fillId="0" borderId="0" xfId="4" applyAlignment="1">
      <alignment horizontal="center"/>
    </xf>
  </cellXfs>
  <cellStyles count="5">
    <cellStyle name="Currency" xfId="1" builtinId="4"/>
    <cellStyle name="Fill" xfId="3" xr:uid="{62336C5B-1D44-4740-84A4-D34DC34A5BB1}"/>
    <cellStyle name="Hyperlink" xfId="4" builtinId="8"/>
    <cellStyle name="Normal" xfId="0" builtinId="0"/>
    <cellStyle name="Percent" xfId="2" builtinId="5"/>
  </cellStyles>
  <dxfs count="2">
    <dxf>
      <font>
        <color rgb="FFFF0000"/>
      </font>
    </dxf>
    <dxf>
      <font>
        <color rgb="FFEED447"/>
      </font>
    </dxf>
  </dxfs>
  <tableStyles count="0" defaultTableStyle="TableStyleMedium2" defaultPivotStyle="PivotStyleLight16"/>
  <colors>
    <mruColors>
      <color rgb="FF61167B"/>
      <color rgb="FF6B4C85"/>
      <color rgb="FFF2D400"/>
      <color rgb="FFEDEFFF"/>
      <color rgb="FFEFE6FF"/>
      <color rgb="FF956DBC"/>
      <color rgb="FFE2EFDA"/>
      <color rgb="FFFCE9E2"/>
      <color rgb="FFFFFAE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G$1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6731000</xdr:colOff>
          <xdr:row>11</xdr:row>
          <xdr:rowOff>127000</xdr:rowOff>
        </xdr:from>
        <xdr:to>
          <xdr:col>2</xdr:col>
          <xdr:colOff>889000</xdr:colOff>
          <xdr:row>12</xdr:row>
          <xdr:rowOff>304800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Men's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660400</xdr:colOff>
          <xdr:row>11</xdr:row>
          <xdr:rowOff>127000</xdr:rowOff>
        </xdr:from>
        <xdr:to>
          <xdr:col>2</xdr:col>
          <xdr:colOff>1638300</xdr:colOff>
          <xdr:row>12</xdr:row>
          <xdr:rowOff>304800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Women's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1612900</xdr:colOff>
          <xdr:row>11</xdr:row>
          <xdr:rowOff>127000</xdr:rowOff>
        </xdr:from>
        <xdr:to>
          <xdr:col>2</xdr:col>
          <xdr:colOff>2590800</xdr:colOff>
          <xdr:row>12</xdr:row>
          <xdr:rowOff>304800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Footwear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2565400</xdr:colOff>
          <xdr:row>12</xdr:row>
          <xdr:rowOff>0</xdr:rowOff>
        </xdr:from>
        <xdr:to>
          <xdr:col>2</xdr:col>
          <xdr:colOff>3187700</xdr:colOff>
          <xdr:row>13</xdr:row>
          <xdr:rowOff>12700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Gift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3187700</xdr:colOff>
          <xdr:row>11</xdr:row>
          <xdr:rowOff>38100</xdr:rowOff>
        </xdr:from>
        <xdr:to>
          <xdr:col>3</xdr:col>
          <xdr:colOff>533400</xdr:colOff>
          <xdr:row>13</xdr:row>
          <xdr:rowOff>114300</xdr:rowOff>
        </xdr:to>
        <xdr:sp macro="" textlink="">
          <xdr:nvSpPr>
            <xdr:cNvPr id="9221" name="Option 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Other, specify: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122409</xdr:colOff>
      <xdr:row>0</xdr:row>
      <xdr:rowOff>91806</xdr:rowOff>
    </xdr:from>
    <xdr:to>
      <xdr:col>1</xdr:col>
      <xdr:colOff>5913414</xdr:colOff>
      <xdr:row>0</xdr:row>
      <xdr:rowOff>918071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90" b="9690"/>
        <a:stretch/>
      </xdr:blipFill>
      <xdr:spPr>
        <a:xfrm>
          <a:off x="122409" y="91806"/>
          <a:ext cx="5913415" cy="826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101353</xdr:colOff>
      <xdr:row>1</xdr:row>
      <xdr:rowOff>38088</xdr:rowOff>
    </xdr:from>
    <xdr:ext cx="4956424" cy="85937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6820" y="207421"/>
          <a:ext cx="4956424" cy="85937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215900</xdr:rowOff>
    </xdr:from>
    <xdr:to>
      <xdr:col>2</xdr:col>
      <xdr:colOff>2360947</xdr:colOff>
      <xdr:row>0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90" b="9690"/>
        <a:stretch/>
      </xdr:blipFill>
      <xdr:spPr>
        <a:xfrm>
          <a:off x="236589" y="215900"/>
          <a:ext cx="4179285" cy="58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management-on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D1B03-20C2-3140-B2D3-0A41E6BD84F8}">
  <dimension ref="A1:G130"/>
  <sheetViews>
    <sheetView showGridLines="0" tabSelected="1" view="pageLayout" zoomScale="83" zoomScaleNormal="61" zoomScaleSheetLayoutView="86" zoomScalePageLayoutView="83" workbookViewId="0">
      <selection activeCell="B2" sqref="B2:E2"/>
    </sheetView>
  </sheetViews>
  <sheetFormatPr baseColWidth="10" defaultColWidth="7.83203125" defaultRowHeight="15" x14ac:dyDescent="0.2"/>
  <cols>
    <col min="1" max="1" width="1.6640625" customWidth="1"/>
    <col min="2" max="2" width="89.33203125" customWidth="1"/>
    <col min="3" max="3" width="50.1640625" customWidth="1"/>
    <col min="4" max="4" width="8" customWidth="1"/>
    <col min="5" max="5" width="50.1640625" customWidth="1"/>
    <col min="6" max="6" width="1.6640625" customWidth="1"/>
  </cols>
  <sheetData>
    <row r="1" spans="1:7" ht="82" customHeight="1" x14ac:dyDescent="0.2">
      <c r="A1" s="173"/>
      <c r="B1" s="173"/>
      <c r="C1" s="185" t="s">
        <v>103</v>
      </c>
      <c r="D1" s="185"/>
      <c r="E1" s="185"/>
      <c r="F1" s="173"/>
    </row>
    <row r="2" spans="1:7" s="27" customFormat="1" ht="58" customHeight="1" x14ac:dyDescent="0.2">
      <c r="A2" s="71"/>
      <c r="B2" s="186" t="s">
        <v>57</v>
      </c>
      <c r="C2" s="187"/>
      <c r="D2" s="187"/>
      <c r="E2" s="187"/>
      <c r="F2" s="70"/>
    </row>
    <row r="3" spans="1:7" ht="32" customHeight="1" x14ac:dyDescent="0.25">
      <c r="A3" s="40"/>
      <c r="B3" s="52" t="s">
        <v>54</v>
      </c>
      <c r="C3" s="51"/>
      <c r="D3" s="51"/>
      <c r="E3" s="51"/>
      <c r="F3" s="41"/>
    </row>
    <row r="4" spans="1:7" ht="11" customHeight="1" x14ac:dyDescent="0.25">
      <c r="A4" s="40"/>
      <c r="B4" s="49"/>
      <c r="C4" s="53"/>
      <c r="D4" s="34"/>
      <c r="E4" s="34"/>
      <c r="F4" s="41"/>
    </row>
    <row r="5" spans="1:7" ht="25" customHeight="1" thickBot="1" x14ac:dyDescent="0.3">
      <c r="A5" s="40"/>
      <c r="B5" s="49" t="s">
        <v>12</v>
      </c>
      <c r="C5" s="188"/>
      <c r="D5" s="188"/>
      <c r="E5" s="188"/>
      <c r="F5" s="41"/>
    </row>
    <row r="6" spans="1:7" ht="11" customHeight="1" x14ac:dyDescent="0.25">
      <c r="A6" s="40"/>
      <c r="B6" s="49"/>
      <c r="C6" s="53"/>
      <c r="D6" s="34"/>
      <c r="E6" s="34"/>
      <c r="F6" s="41"/>
    </row>
    <row r="7" spans="1:7" ht="25" customHeight="1" thickBot="1" x14ac:dyDescent="0.3">
      <c r="A7" s="40"/>
      <c r="B7" s="50" t="s">
        <v>13</v>
      </c>
      <c r="C7" s="189"/>
      <c r="D7" s="189"/>
      <c r="E7" s="189"/>
      <c r="F7" s="41"/>
    </row>
    <row r="8" spans="1:7" ht="11" customHeight="1" x14ac:dyDescent="0.25">
      <c r="A8" s="40"/>
      <c r="B8" s="49"/>
      <c r="C8" s="53"/>
      <c r="D8" s="34"/>
      <c r="E8" s="34"/>
      <c r="F8" s="41"/>
    </row>
    <row r="9" spans="1:7" ht="25" customHeight="1" thickBot="1" x14ac:dyDescent="0.3">
      <c r="A9" s="40"/>
      <c r="B9" s="49" t="s">
        <v>51</v>
      </c>
      <c r="C9" s="190"/>
      <c r="D9" s="191"/>
      <c r="E9" s="191"/>
      <c r="F9" s="41"/>
    </row>
    <row r="10" spans="1:7" ht="11" customHeight="1" x14ac:dyDescent="0.25">
      <c r="A10" s="40"/>
      <c r="B10" s="49"/>
      <c r="C10" s="53"/>
      <c r="D10" s="34"/>
      <c r="E10" s="34"/>
      <c r="F10" s="41"/>
    </row>
    <row r="11" spans="1:7" ht="25" customHeight="1" thickBot="1" x14ac:dyDescent="0.3">
      <c r="A11" s="40"/>
      <c r="B11" s="50" t="s">
        <v>52</v>
      </c>
      <c r="C11" s="181"/>
      <c r="D11" s="181"/>
      <c r="E11" s="181"/>
      <c r="F11" s="41"/>
    </row>
    <row r="12" spans="1:7" ht="11" customHeight="1" x14ac:dyDescent="0.25">
      <c r="A12" s="40"/>
      <c r="B12" s="49"/>
      <c r="C12" s="53"/>
      <c r="D12" s="34"/>
      <c r="E12" s="34"/>
      <c r="F12" s="41"/>
    </row>
    <row r="13" spans="1:7" ht="25" customHeight="1" thickBot="1" x14ac:dyDescent="0.3">
      <c r="A13" s="40"/>
      <c r="B13" s="49" t="s">
        <v>91</v>
      </c>
      <c r="C13" s="69"/>
      <c r="D13" s="68"/>
      <c r="E13" s="25"/>
      <c r="F13" s="41"/>
      <c r="G13" s="67">
        <v>5</v>
      </c>
    </row>
    <row r="14" spans="1:7" ht="11" customHeight="1" x14ac:dyDescent="0.25">
      <c r="A14" s="40"/>
      <c r="B14" s="49"/>
      <c r="C14" s="53"/>
      <c r="D14" s="34"/>
      <c r="E14" s="34"/>
      <c r="F14" s="41"/>
    </row>
    <row r="15" spans="1:7" ht="11" customHeight="1" x14ac:dyDescent="0.25">
      <c r="A15" s="40"/>
      <c r="B15" s="49"/>
      <c r="C15" s="53"/>
      <c r="D15" s="53"/>
      <c r="E15" s="53"/>
      <c r="F15" s="41"/>
    </row>
    <row r="16" spans="1:7" ht="32" customHeight="1" x14ac:dyDescent="0.25">
      <c r="A16" s="40"/>
      <c r="B16" s="52" t="s">
        <v>55</v>
      </c>
      <c r="C16" s="51"/>
      <c r="D16" s="51"/>
      <c r="E16" s="51"/>
      <c r="F16" s="41"/>
    </row>
    <row r="17" spans="1:6" ht="11" customHeight="1" x14ac:dyDescent="0.25">
      <c r="A17" s="40"/>
      <c r="B17" s="49"/>
      <c r="C17" s="34"/>
      <c r="D17" s="34"/>
      <c r="E17" s="34"/>
      <c r="F17" s="41"/>
    </row>
    <row r="18" spans="1:6" s="61" customFormat="1" ht="25" customHeight="1" thickBot="1" x14ac:dyDescent="0.35">
      <c r="A18" s="66"/>
      <c r="B18" s="65" t="s">
        <v>85</v>
      </c>
      <c r="C18" s="63" t="s">
        <v>69</v>
      </c>
      <c r="D18" s="64"/>
      <c r="E18" s="63" t="s">
        <v>53</v>
      </c>
      <c r="F18" s="62"/>
    </row>
    <row r="19" spans="1:6" ht="11" customHeight="1" x14ac:dyDescent="0.2">
      <c r="A19" s="40"/>
      <c r="B19" s="49"/>
      <c r="C19" s="36"/>
      <c r="D19" s="36"/>
      <c r="E19" s="36"/>
      <c r="F19" s="41"/>
    </row>
    <row r="20" spans="1:6" ht="25" customHeight="1" x14ac:dyDescent="0.2">
      <c r="A20" s="40"/>
      <c r="B20" s="50" t="s">
        <v>73</v>
      </c>
      <c r="C20" s="170"/>
      <c r="D20" s="56"/>
      <c r="E20" s="169"/>
      <c r="F20" s="57"/>
    </row>
    <row r="21" spans="1:6" ht="11" customHeight="1" x14ac:dyDescent="0.2">
      <c r="A21" s="40"/>
      <c r="B21" s="49"/>
      <c r="C21" s="168"/>
      <c r="D21" s="36"/>
      <c r="E21" s="36"/>
      <c r="F21" s="41"/>
    </row>
    <row r="22" spans="1:6" ht="25" customHeight="1" x14ac:dyDescent="0.2">
      <c r="A22" s="40"/>
      <c r="B22" s="49" t="s">
        <v>36</v>
      </c>
      <c r="C22" s="170"/>
      <c r="D22" s="59"/>
      <c r="E22" s="169"/>
      <c r="F22" s="57"/>
    </row>
    <row r="23" spans="1:6" ht="11" customHeight="1" x14ac:dyDescent="0.2">
      <c r="A23" s="40"/>
      <c r="B23" s="49"/>
      <c r="C23" s="168"/>
      <c r="D23" s="36"/>
      <c r="E23" s="36"/>
      <c r="F23" s="41"/>
    </row>
    <row r="24" spans="1:6" ht="25" customHeight="1" x14ac:dyDescent="0.2">
      <c r="A24" s="40"/>
      <c r="B24" s="49" t="s">
        <v>58</v>
      </c>
      <c r="C24" s="170"/>
      <c r="D24" s="54"/>
      <c r="E24" s="169"/>
      <c r="F24" s="57"/>
    </row>
    <row r="25" spans="1:6" ht="11" customHeight="1" x14ac:dyDescent="0.2">
      <c r="A25" s="40"/>
      <c r="B25" s="49"/>
      <c r="C25" s="168"/>
      <c r="D25" s="36"/>
      <c r="E25" s="36"/>
      <c r="F25" s="41"/>
    </row>
    <row r="26" spans="1:6" ht="25" customHeight="1" x14ac:dyDescent="0.2">
      <c r="A26" s="40"/>
      <c r="B26" s="50" t="s">
        <v>90</v>
      </c>
      <c r="C26" s="171"/>
      <c r="D26" s="60"/>
      <c r="E26" s="171"/>
      <c r="F26" s="41"/>
    </row>
    <row r="27" spans="1:6" ht="11" customHeight="1" x14ac:dyDescent="0.2">
      <c r="A27" s="40"/>
      <c r="B27" s="49"/>
      <c r="C27" s="168"/>
      <c r="D27" s="36"/>
      <c r="E27" s="36"/>
      <c r="F27" s="41"/>
    </row>
    <row r="28" spans="1:6" ht="25" customHeight="1" x14ac:dyDescent="0.2">
      <c r="A28" s="40"/>
      <c r="B28" s="49" t="s">
        <v>89</v>
      </c>
      <c r="C28" s="172"/>
      <c r="D28" s="54"/>
      <c r="E28" s="172"/>
      <c r="F28" s="41"/>
    </row>
    <row r="29" spans="1:6" ht="11" customHeight="1" x14ac:dyDescent="0.2">
      <c r="A29" s="40"/>
      <c r="B29" s="49"/>
      <c r="C29" s="168"/>
      <c r="D29" s="36"/>
      <c r="E29" s="36"/>
      <c r="F29" s="41"/>
    </row>
    <row r="30" spans="1:6" ht="25" customHeight="1" x14ac:dyDescent="0.2">
      <c r="A30" s="40"/>
      <c r="B30" s="50" t="s">
        <v>47</v>
      </c>
      <c r="C30" s="170"/>
      <c r="D30" s="56"/>
      <c r="E30" s="169"/>
      <c r="F30" s="57"/>
    </row>
    <row r="31" spans="1:6" ht="11" customHeight="1" x14ac:dyDescent="0.2">
      <c r="A31" s="40"/>
      <c r="B31" s="49"/>
      <c r="C31" s="168"/>
      <c r="D31" s="36"/>
      <c r="E31" s="36"/>
      <c r="F31" s="41"/>
    </row>
    <row r="32" spans="1:6" ht="25" customHeight="1" x14ac:dyDescent="0.2">
      <c r="A32" s="40"/>
      <c r="B32" s="49" t="s">
        <v>14</v>
      </c>
      <c r="C32" s="170"/>
      <c r="D32" s="54"/>
      <c r="E32" s="169"/>
      <c r="F32" s="57"/>
    </row>
    <row r="33" spans="1:6" ht="11" customHeight="1" x14ac:dyDescent="0.2">
      <c r="A33" s="40"/>
      <c r="B33" s="49"/>
      <c r="C33" s="168"/>
      <c r="D33" s="36"/>
      <c r="E33" s="36"/>
      <c r="F33" s="41"/>
    </row>
    <row r="34" spans="1:6" ht="25" customHeight="1" x14ac:dyDescent="0.2">
      <c r="A34" s="40"/>
      <c r="B34" s="50" t="s">
        <v>74</v>
      </c>
      <c r="C34" s="170"/>
      <c r="D34" s="56"/>
      <c r="E34" s="169"/>
      <c r="F34" s="57"/>
    </row>
    <row r="35" spans="1:6" ht="11" customHeight="1" x14ac:dyDescent="0.2">
      <c r="A35" s="40"/>
      <c r="B35" s="49"/>
      <c r="C35" s="168"/>
      <c r="D35" s="36"/>
      <c r="E35" s="36"/>
      <c r="F35" s="41"/>
    </row>
    <row r="36" spans="1:6" ht="25" customHeight="1" x14ac:dyDescent="0.2">
      <c r="A36" s="40"/>
      <c r="B36" s="49" t="s">
        <v>15</v>
      </c>
      <c r="C36" s="170"/>
      <c r="D36" s="54"/>
      <c r="E36" s="169"/>
      <c r="F36" s="57"/>
    </row>
    <row r="37" spans="1:6" ht="11" customHeight="1" x14ac:dyDescent="0.2">
      <c r="A37" s="40"/>
      <c r="B37" s="49"/>
      <c r="C37" s="168"/>
      <c r="D37" s="36"/>
      <c r="E37" s="36"/>
      <c r="F37" s="41"/>
    </row>
    <row r="38" spans="1:6" ht="25" customHeight="1" x14ac:dyDescent="0.2">
      <c r="A38" s="40"/>
      <c r="B38" s="50" t="s">
        <v>75</v>
      </c>
      <c r="C38" s="170"/>
      <c r="D38" s="56"/>
      <c r="E38" s="169"/>
      <c r="F38" s="57"/>
    </row>
    <row r="39" spans="1:6" ht="11" customHeight="1" x14ac:dyDescent="0.2">
      <c r="A39" s="40"/>
      <c r="B39" s="49"/>
      <c r="C39" s="168"/>
      <c r="D39" s="36"/>
      <c r="E39" s="36"/>
      <c r="F39" s="41"/>
    </row>
    <row r="40" spans="1:6" ht="25" customHeight="1" x14ac:dyDescent="0.2">
      <c r="A40" s="40"/>
      <c r="B40" s="49" t="s">
        <v>76</v>
      </c>
      <c r="C40" s="170"/>
      <c r="D40" s="54"/>
      <c r="E40" s="169"/>
      <c r="F40" s="57"/>
    </row>
    <row r="41" spans="1:6" ht="11" customHeight="1" x14ac:dyDescent="0.2">
      <c r="A41" s="40"/>
      <c r="B41" s="49"/>
      <c r="C41" s="168"/>
      <c r="D41" s="59"/>
      <c r="E41" s="59"/>
      <c r="F41" s="41"/>
    </row>
    <row r="42" spans="1:6" ht="25" customHeight="1" x14ac:dyDescent="0.2">
      <c r="A42" s="40"/>
      <c r="B42" s="50" t="s">
        <v>77</v>
      </c>
      <c r="C42" s="170"/>
      <c r="D42" s="56"/>
      <c r="E42" s="170"/>
      <c r="F42" s="58"/>
    </row>
    <row r="43" spans="1:6" ht="11" customHeight="1" x14ac:dyDescent="0.2">
      <c r="A43" s="40"/>
      <c r="B43" s="49"/>
      <c r="C43" s="168"/>
      <c r="D43" s="36"/>
      <c r="E43" s="36"/>
      <c r="F43" s="41"/>
    </row>
    <row r="44" spans="1:6" ht="25" customHeight="1" x14ac:dyDescent="0.2">
      <c r="A44" s="40"/>
      <c r="B44" s="49" t="s">
        <v>16</v>
      </c>
      <c r="C44" s="170"/>
      <c r="D44" s="54"/>
      <c r="E44" s="170"/>
      <c r="F44" s="58"/>
    </row>
    <row r="45" spans="1:6" ht="11" customHeight="1" x14ac:dyDescent="0.2">
      <c r="A45" s="40"/>
      <c r="B45" s="49"/>
      <c r="C45" s="168"/>
      <c r="D45" s="36"/>
      <c r="E45" s="36"/>
      <c r="F45" s="41"/>
    </row>
    <row r="46" spans="1:6" ht="25" customHeight="1" x14ac:dyDescent="0.2">
      <c r="A46" s="40"/>
      <c r="B46" s="50" t="s">
        <v>17</v>
      </c>
      <c r="C46" s="170"/>
      <c r="D46" s="56"/>
      <c r="E46" s="170"/>
      <c r="F46" s="58"/>
    </row>
    <row r="47" spans="1:6" ht="11" customHeight="1" x14ac:dyDescent="0.2">
      <c r="A47" s="40"/>
      <c r="B47" s="49"/>
      <c r="C47" s="168"/>
      <c r="D47" s="36"/>
      <c r="E47" s="36"/>
      <c r="F47" s="41"/>
    </row>
    <row r="48" spans="1:6" ht="25" customHeight="1" x14ac:dyDescent="0.2">
      <c r="A48" s="40"/>
      <c r="B48" s="49" t="s">
        <v>78</v>
      </c>
      <c r="C48" s="170"/>
      <c r="D48" s="54"/>
      <c r="E48" s="170"/>
      <c r="F48" s="58"/>
    </row>
    <row r="49" spans="1:6" ht="9" customHeight="1" x14ac:dyDescent="0.2">
      <c r="A49" s="40"/>
      <c r="B49" s="49"/>
      <c r="C49" s="168"/>
      <c r="D49" s="36"/>
      <c r="E49" s="36"/>
      <c r="F49" s="41"/>
    </row>
    <row r="50" spans="1:6" ht="25" customHeight="1" x14ac:dyDescent="0.2">
      <c r="A50" s="40"/>
      <c r="B50" s="50" t="s">
        <v>46</v>
      </c>
      <c r="C50" s="170"/>
      <c r="D50" s="56"/>
      <c r="E50" s="170"/>
      <c r="F50" s="41"/>
    </row>
    <row r="51" spans="1:6" ht="9" customHeight="1" x14ac:dyDescent="0.2">
      <c r="A51" s="40"/>
      <c r="B51" s="49"/>
      <c r="C51" s="168"/>
      <c r="D51" s="36"/>
      <c r="E51" s="36"/>
      <c r="F51" s="41"/>
    </row>
    <row r="52" spans="1:6" ht="25" customHeight="1" x14ac:dyDescent="0.25">
      <c r="A52" s="40"/>
      <c r="B52" s="34" t="s">
        <v>79</v>
      </c>
      <c r="C52" s="170"/>
      <c r="D52" s="54"/>
      <c r="E52" s="170"/>
      <c r="F52" s="41"/>
    </row>
    <row r="53" spans="1:6" ht="9" customHeight="1" x14ac:dyDescent="0.25">
      <c r="A53" s="40"/>
      <c r="B53" s="34"/>
      <c r="C53" s="168"/>
      <c r="D53" s="36"/>
      <c r="E53" s="36"/>
      <c r="F53" s="41"/>
    </row>
    <row r="54" spans="1:6" ht="25" customHeight="1" x14ac:dyDescent="0.25">
      <c r="A54" s="40"/>
      <c r="B54" s="32" t="s">
        <v>39</v>
      </c>
      <c r="C54" s="170"/>
      <c r="D54" s="56"/>
      <c r="E54" s="169"/>
      <c r="F54" s="57"/>
    </row>
    <row r="55" spans="1:6" ht="9" customHeight="1" x14ac:dyDescent="0.25">
      <c r="A55" s="40"/>
      <c r="B55" s="34"/>
      <c r="C55" s="168"/>
      <c r="D55" s="36"/>
      <c r="E55" s="36"/>
      <c r="F55" s="41"/>
    </row>
    <row r="56" spans="1:6" ht="25" customHeight="1" x14ac:dyDescent="0.25">
      <c r="A56" s="40"/>
      <c r="B56" s="34" t="s">
        <v>80</v>
      </c>
      <c r="C56" s="170"/>
      <c r="D56" s="36"/>
      <c r="E56" s="170"/>
      <c r="F56" s="41"/>
    </row>
    <row r="57" spans="1:6" ht="9" customHeight="1" x14ac:dyDescent="0.25">
      <c r="A57" s="40"/>
      <c r="B57" s="34"/>
      <c r="C57" s="168"/>
      <c r="D57" s="36"/>
      <c r="E57" s="54"/>
      <c r="F57" s="41"/>
    </row>
    <row r="58" spans="1:6" ht="25" customHeight="1" x14ac:dyDescent="0.25">
      <c r="A58" s="40"/>
      <c r="B58" s="32" t="s">
        <v>81</v>
      </c>
      <c r="C58" s="170"/>
      <c r="D58" s="54"/>
      <c r="E58" s="170"/>
      <c r="F58" s="41"/>
    </row>
    <row r="59" spans="1:6" ht="9" customHeight="1" x14ac:dyDescent="0.25">
      <c r="A59" s="40"/>
      <c r="B59" s="34"/>
      <c r="C59" s="168"/>
      <c r="D59" s="36"/>
      <c r="E59" s="36"/>
      <c r="F59" s="41"/>
    </row>
    <row r="60" spans="1:6" ht="25" customHeight="1" x14ac:dyDescent="0.25">
      <c r="A60" s="40"/>
      <c r="B60" s="34" t="s">
        <v>43</v>
      </c>
      <c r="C60" s="170"/>
      <c r="D60" s="56"/>
      <c r="E60" s="169"/>
      <c r="F60" s="55"/>
    </row>
    <row r="61" spans="1:6" ht="9" customHeight="1" x14ac:dyDescent="0.25">
      <c r="A61" s="40"/>
      <c r="B61" s="34"/>
      <c r="C61" s="168"/>
      <c r="D61" s="36"/>
      <c r="E61" s="36"/>
      <c r="F61" s="41"/>
    </row>
    <row r="62" spans="1:6" ht="25" customHeight="1" x14ac:dyDescent="0.25">
      <c r="A62" s="40"/>
      <c r="B62" s="32" t="s">
        <v>82</v>
      </c>
      <c r="C62" s="170"/>
      <c r="D62" s="54"/>
      <c r="E62" s="169"/>
      <c r="F62" s="57"/>
    </row>
    <row r="63" spans="1:6" ht="9" customHeight="1" x14ac:dyDescent="0.25">
      <c r="A63" s="40"/>
      <c r="B63" s="34"/>
      <c r="C63" s="168"/>
      <c r="D63" s="36"/>
      <c r="E63" s="36"/>
      <c r="F63" s="41"/>
    </row>
    <row r="64" spans="1:6" ht="25" customHeight="1" x14ac:dyDescent="0.25">
      <c r="A64" s="40"/>
      <c r="B64" s="34" t="s">
        <v>42</v>
      </c>
      <c r="C64" s="170"/>
      <c r="D64" s="56"/>
      <c r="E64" s="169"/>
      <c r="F64" s="57"/>
    </row>
    <row r="65" spans="1:6" ht="9" customHeight="1" x14ac:dyDescent="0.25">
      <c r="A65" s="40"/>
      <c r="B65" s="34"/>
      <c r="C65" s="168"/>
      <c r="D65" s="36"/>
      <c r="E65" s="36"/>
      <c r="F65" s="41"/>
    </row>
    <row r="66" spans="1:6" ht="25" customHeight="1" x14ac:dyDescent="0.25">
      <c r="A66" s="40"/>
      <c r="B66" s="32" t="s">
        <v>83</v>
      </c>
      <c r="C66" s="170"/>
      <c r="D66" s="54"/>
      <c r="E66" s="169"/>
      <c r="F66" s="57"/>
    </row>
    <row r="67" spans="1:6" ht="9" customHeight="1" x14ac:dyDescent="0.25">
      <c r="A67" s="40"/>
      <c r="B67" s="34"/>
      <c r="C67" s="168"/>
      <c r="D67" s="36"/>
      <c r="E67" s="36"/>
      <c r="F67" s="41"/>
    </row>
    <row r="68" spans="1:6" ht="25" customHeight="1" x14ac:dyDescent="0.25">
      <c r="A68" s="40"/>
      <c r="B68" s="34" t="s">
        <v>84</v>
      </c>
      <c r="C68" s="170"/>
      <c r="D68" s="56"/>
      <c r="E68" s="169"/>
      <c r="F68" s="55"/>
    </row>
    <row r="69" spans="1:6" ht="9" customHeight="1" x14ac:dyDescent="0.25">
      <c r="A69" s="40"/>
      <c r="B69" s="34"/>
      <c r="C69" s="168"/>
      <c r="D69" s="36"/>
      <c r="E69" s="36"/>
      <c r="F69" s="41"/>
    </row>
    <row r="70" spans="1:6" ht="25" customHeight="1" x14ac:dyDescent="0.25">
      <c r="A70" s="40"/>
      <c r="B70" s="32" t="s">
        <v>41</v>
      </c>
      <c r="C70" s="170"/>
      <c r="D70" s="54"/>
      <c r="E70" s="170"/>
      <c r="F70" s="41"/>
    </row>
    <row r="71" spans="1:6" ht="27" customHeight="1" x14ac:dyDescent="0.25">
      <c r="A71" s="40"/>
      <c r="B71" s="53"/>
      <c r="C71" s="34"/>
      <c r="D71" s="34"/>
      <c r="E71" s="34"/>
      <c r="F71" s="41"/>
    </row>
    <row r="72" spans="1:6" ht="32" customHeight="1" x14ac:dyDescent="0.25">
      <c r="A72" s="40"/>
      <c r="B72" s="52" t="s">
        <v>56</v>
      </c>
      <c r="C72" s="51"/>
      <c r="D72" s="51"/>
      <c r="E72" s="51"/>
      <c r="F72" s="41"/>
    </row>
    <row r="73" spans="1:6" ht="9" customHeight="1" x14ac:dyDescent="0.25">
      <c r="A73" s="40"/>
      <c r="B73" s="34"/>
      <c r="C73" s="34"/>
      <c r="D73" s="34"/>
      <c r="E73" s="34"/>
      <c r="F73" s="41"/>
    </row>
    <row r="74" spans="1:6" ht="25" customHeight="1" thickBot="1" x14ac:dyDescent="0.3">
      <c r="A74" s="40"/>
      <c r="B74" s="49" t="s">
        <v>0</v>
      </c>
      <c r="C74" s="184"/>
      <c r="D74" s="182"/>
      <c r="E74" s="182"/>
      <c r="F74" s="41"/>
    </row>
    <row r="75" spans="1:6" ht="9" customHeight="1" x14ac:dyDescent="0.25">
      <c r="A75" s="40"/>
      <c r="B75" s="49"/>
      <c r="C75" s="34"/>
      <c r="D75" s="34"/>
      <c r="E75" s="34"/>
      <c r="F75" s="41"/>
    </row>
    <row r="76" spans="1:6" ht="25" customHeight="1" thickBot="1" x14ac:dyDescent="0.3">
      <c r="A76" s="40"/>
      <c r="B76" s="50" t="s">
        <v>59</v>
      </c>
      <c r="C76" s="183"/>
      <c r="D76" s="183"/>
      <c r="E76" s="183"/>
      <c r="F76" s="41"/>
    </row>
    <row r="77" spans="1:6" ht="9" customHeight="1" x14ac:dyDescent="0.25">
      <c r="A77" s="40"/>
      <c r="B77" s="49"/>
      <c r="C77" s="34"/>
      <c r="D77" s="34"/>
      <c r="E77" s="34"/>
      <c r="F77" s="41"/>
    </row>
    <row r="78" spans="1:6" ht="25" customHeight="1" thickBot="1" x14ac:dyDescent="0.3">
      <c r="A78" s="40"/>
      <c r="B78" s="49" t="s">
        <v>50</v>
      </c>
      <c r="C78" s="182"/>
      <c r="D78" s="182"/>
      <c r="E78" s="182"/>
      <c r="F78" s="41"/>
    </row>
    <row r="79" spans="1:6" ht="9" customHeight="1" x14ac:dyDescent="0.25">
      <c r="A79" s="40"/>
      <c r="B79" s="49"/>
      <c r="C79" s="34"/>
      <c r="D79" s="34"/>
      <c r="E79" s="34"/>
      <c r="F79" s="41"/>
    </row>
    <row r="80" spans="1:6" ht="25" customHeight="1" thickBot="1" x14ac:dyDescent="0.3">
      <c r="A80" s="40"/>
      <c r="B80" s="50" t="s">
        <v>48</v>
      </c>
      <c r="C80" s="180"/>
      <c r="D80" s="180"/>
      <c r="E80" s="180"/>
      <c r="F80" s="41"/>
    </row>
    <row r="81" spans="1:6" ht="9" customHeight="1" x14ac:dyDescent="0.25">
      <c r="A81" s="40"/>
      <c r="B81" s="49"/>
      <c r="C81" s="34"/>
      <c r="D81" s="34"/>
      <c r="E81" s="34"/>
      <c r="F81" s="41"/>
    </row>
    <row r="82" spans="1:6" ht="25" customHeight="1" thickBot="1" x14ac:dyDescent="0.3">
      <c r="A82" s="40"/>
      <c r="B82" s="49" t="s">
        <v>40</v>
      </c>
      <c r="C82" s="179"/>
      <c r="D82" s="179"/>
      <c r="E82" s="179"/>
      <c r="F82" s="41"/>
    </row>
    <row r="83" spans="1:6" ht="9" customHeight="1" x14ac:dyDescent="0.25">
      <c r="A83" s="40"/>
      <c r="B83" s="49"/>
      <c r="C83" s="34"/>
      <c r="D83" s="34"/>
      <c r="E83" s="34"/>
      <c r="F83" s="41"/>
    </row>
    <row r="84" spans="1:6" ht="25" customHeight="1" thickBot="1" x14ac:dyDescent="0.3">
      <c r="A84" s="40"/>
      <c r="B84" s="50" t="s">
        <v>1</v>
      </c>
      <c r="C84" s="180"/>
      <c r="D84" s="180"/>
      <c r="E84" s="180"/>
      <c r="F84" s="41"/>
    </row>
    <row r="85" spans="1:6" ht="9" customHeight="1" x14ac:dyDescent="0.25">
      <c r="A85" s="40"/>
      <c r="B85" s="49"/>
      <c r="C85" s="34"/>
      <c r="D85" s="34"/>
      <c r="E85" s="34"/>
      <c r="F85" s="41"/>
    </row>
    <row r="86" spans="1:6" ht="25" customHeight="1" thickBot="1" x14ac:dyDescent="0.3">
      <c r="A86" s="40"/>
      <c r="B86" s="49" t="s">
        <v>2</v>
      </c>
      <c r="C86" s="179"/>
      <c r="D86" s="179"/>
      <c r="E86" s="179"/>
      <c r="F86" s="41"/>
    </row>
    <row r="87" spans="1:6" ht="9" customHeight="1" x14ac:dyDescent="0.25">
      <c r="A87" s="40"/>
      <c r="B87" s="49"/>
      <c r="C87" s="34"/>
      <c r="D87" s="34"/>
      <c r="E87" s="34"/>
      <c r="F87" s="41"/>
    </row>
    <row r="88" spans="1:6" ht="25" customHeight="1" thickBot="1" x14ac:dyDescent="0.3">
      <c r="A88" s="40"/>
      <c r="B88" s="50" t="s">
        <v>88</v>
      </c>
      <c r="C88" s="180"/>
      <c r="D88" s="180"/>
      <c r="E88" s="180"/>
      <c r="F88" s="41"/>
    </row>
    <row r="89" spans="1:6" ht="9" customHeight="1" x14ac:dyDescent="0.25">
      <c r="A89" s="40"/>
      <c r="B89" s="49"/>
      <c r="C89" s="34"/>
      <c r="D89" s="34"/>
      <c r="E89" s="34"/>
      <c r="F89" s="41"/>
    </row>
    <row r="90" spans="1:6" ht="25" customHeight="1" thickBot="1" x14ac:dyDescent="0.3">
      <c r="A90" s="40"/>
      <c r="B90" s="49" t="s">
        <v>44</v>
      </c>
      <c r="C90" s="179"/>
      <c r="D90" s="179"/>
      <c r="E90" s="179"/>
      <c r="F90" s="41"/>
    </row>
    <row r="91" spans="1:6" ht="11" customHeight="1" x14ac:dyDescent="0.2">
      <c r="A91" s="39"/>
      <c r="B91" s="48"/>
      <c r="C91" s="48"/>
      <c r="D91" s="48"/>
      <c r="E91" s="48"/>
      <c r="F91" s="43"/>
    </row>
    <row r="92" spans="1:6" x14ac:dyDescent="0.2">
      <c r="A92" s="178" t="s">
        <v>101</v>
      </c>
      <c r="B92" s="178"/>
      <c r="C92" s="178"/>
      <c r="D92" s="178"/>
      <c r="E92" s="178"/>
      <c r="F92" s="178"/>
    </row>
    <row r="93" spans="1:6" x14ac:dyDescent="0.2">
      <c r="B93" s="47"/>
    </row>
    <row r="99" spans="2:2" ht="23" x14ac:dyDescent="0.2">
      <c r="B99" s="44"/>
    </row>
    <row r="101" spans="2:2" ht="23" x14ac:dyDescent="0.2">
      <c r="B101" s="44"/>
    </row>
    <row r="102" spans="2:2" ht="23" x14ac:dyDescent="0.2">
      <c r="B102" s="45"/>
    </row>
    <row r="107" spans="2:2" ht="23" x14ac:dyDescent="0.2">
      <c r="B107" s="45"/>
    </row>
    <row r="108" spans="2:2" ht="23" x14ac:dyDescent="0.2">
      <c r="B108" s="45"/>
    </row>
    <row r="109" spans="2:2" ht="23" x14ac:dyDescent="0.2">
      <c r="B109" s="45"/>
    </row>
    <row r="110" spans="2:2" ht="23" x14ac:dyDescent="0.2">
      <c r="B110" s="45"/>
    </row>
    <row r="111" spans="2:2" ht="23" x14ac:dyDescent="0.2">
      <c r="B111" s="46"/>
    </row>
    <row r="112" spans="2:2" ht="23" x14ac:dyDescent="0.2">
      <c r="B112" s="46"/>
    </row>
    <row r="113" spans="2:2" ht="23" x14ac:dyDescent="0.2">
      <c r="B113" s="46"/>
    </row>
    <row r="114" spans="2:2" ht="23" x14ac:dyDescent="0.2">
      <c r="B114" s="45"/>
    </row>
    <row r="115" spans="2:2" ht="23" x14ac:dyDescent="0.2">
      <c r="B115" s="45"/>
    </row>
    <row r="116" spans="2:2" ht="23" x14ac:dyDescent="0.2">
      <c r="B116" s="45"/>
    </row>
    <row r="117" spans="2:2" ht="23" x14ac:dyDescent="0.2">
      <c r="B117" s="45"/>
    </row>
    <row r="118" spans="2:2" ht="23" x14ac:dyDescent="0.2">
      <c r="B118" s="45"/>
    </row>
    <row r="119" spans="2:2" ht="23" x14ac:dyDescent="0.2">
      <c r="B119" s="45"/>
    </row>
    <row r="120" spans="2:2" ht="23" x14ac:dyDescent="0.2">
      <c r="B120" s="45"/>
    </row>
    <row r="121" spans="2:2" ht="23" x14ac:dyDescent="0.2">
      <c r="B121" s="45"/>
    </row>
    <row r="122" spans="2:2" ht="23" x14ac:dyDescent="0.2">
      <c r="B122" s="45"/>
    </row>
    <row r="123" spans="2:2" ht="23" x14ac:dyDescent="0.2">
      <c r="B123" s="45"/>
    </row>
    <row r="124" spans="2:2" ht="23" x14ac:dyDescent="0.2">
      <c r="B124" s="45"/>
    </row>
    <row r="125" spans="2:2" ht="23" x14ac:dyDescent="0.2">
      <c r="B125" s="45"/>
    </row>
    <row r="126" spans="2:2" ht="23" x14ac:dyDescent="0.2">
      <c r="B126" s="45"/>
    </row>
    <row r="127" spans="2:2" ht="23" x14ac:dyDescent="0.2">
      <c r="B127" s="45"/>
    </row>
    <row r="128" spans="2:2" ht="23" x14ac:dyDescent="0.2">
      <c r="B128" s="45"/>
    </row>
    <row r="130" spans="2:2" ht="23" x14ac:dyDescent="0.2">
      <c r="B130" s="44"/>
    </row>
  </sheetData>
  <mergeCells count="16">
    <mergeCell ref="C1:E1"/>
    <mergeCell ref="B2:E2"/>
    <mergeCell ref="C5:E5"/>
    <mergeCell ref="C7:E7"/>
    <mergeCell ref="C9:E9"/>
    <mergeCell ref="C11:E11"/>
    <mergeCell ref="C82:E82"/>
    <mergeCell ref="C80:E80"/>
    <mergeCell ref="C78:E78"/>
    <mergeCell ref="C76:E76"/>
    <mergeCell ref="C74:E74"/>
    <mergeCell ref="A92:F92"/>
    <mergeCell ref="C90:E90"/>
    <mergeCell ref="C88:E88"/>
    <mergeCell ref="C86:E86"/>
    <mergeCell ref="C84:E84"/>
  </mergeCells>
  <dataValidations count="32">
    <dataValidation allowBlank="1" showInputMessage="1" showErrorMessage="1" promptTitle="Vertical type" prompt="If vertical is not menswear, specify here. This information will be stored in Retail ORBIT" sqref="E13" xr:uid="{AB7E6D87-E310-9845-B2F8-BFDA303F85B4}"/>
    <dataValidation allowBlank="1" showInputMessage="1" showErrorMessage="1" promptTitle="Travel &amp; Entertainment Expenses" prompt="Include annualized travel, meals, entertainment, trade show expenses, etc." sqref="E56:E57 C56:C57" xr:uid="{CF41CB59-835B-7A4A-AA6E-1BD174521107}"/>
    <dataValidation allowBlank="1" showInputMessage="1" showErrorMessage="1" promptTitle="Loan servicing costs" prompt="This amount includes the total cost of servicing debt, credit card debt fees, principal, amortization, loan interest etc." sqref="E46 C46" xr:uid="{572BAD76-5642-CB48-8E91-48C5898B063B}"/>
    <dataValidation allowBlank="1" showInputMessage="1" showErrorMessage="1" promptTitle="Choose vertical" prompt="This information will be entered into Retail Orbit." sqref="C15:E15 C13:D13" xr:uid="{B0E004C5-C58A-AD4F-A526-1EA287E125B8}"/>
    <dataValidation allowBlank="1" showInputMessage="1" showErrorMessage="1" promptTitle="Preparer's name" prompt="Enter your name or the client's name." sqref="C11:E11" xr:uid="{87DA7B3C-C644-5D4C-B5B3-0C87A7CE48F6}"/>
    <dataValidation allowBlank="1" showInputMessage="1" showErrorMessage="1" promptTitle="Preparation date MM/DD/YY" prompt="Insert today's date in MM/DD/YY format (e.g. 03/01/21)" sqref="C9:E9" xr:uid="{C2728E4D-1A3D-C942-B684-9B60B3E8365D}"/>
    <dataValidation allowBlank="1" showInputMessage="1" showErrorMessage="1" promptTitle="What year?" prompt="List the calendar year for which financials were gathered, or specify a 12-month period." sqref="C7:E7" xr:uid="{8D369A88-9F44-FA49-9CB2-4365849C133F}"/>
    <dataValidation allowBlank="1" showInputMessage="1" showErrorMessage="1" promptTitle="Business name" prompt="Insert the name of the retail business." sqref="C5:E5" xr:uid="{CF14A9CD-0CC0-7D4A-B98B-7772F495424B}"/>
    <dataValidation allowBlank="1" showInputMessage="1" showErrorMessage="1" promptTitle="Total expenses" prompt="Enter total annualized fixed and variable expenses by location." sqref="E70 C70" xr:uid="{CF53C539-B086-044C-9B5B-0CD2D303C747}"/>
    <dataValidation allowBlank="1" showInputMessage="1" showErrorMessage="1" promptTitle="Variable expenses" prompt="Include annualized cost of alterations, buying office, printing, store supplies, purchase discounts, bad debt, employee recruitment, donations, dues, subscriptions, etc." sqref="E68 C68" xr:uid="{6F625C2C-82AC-4543-8B6D-CD49BA52DE52}"/>
    <dataValidation allowBlank="1" showInputMessage="1" showErrorMessage="1" promptTitle="Shipping &amp; postage" prompt="Include annualized shipping and handling fees by location, including postage." sqref="E66 C66" xr:uid="{17B45891-4A6B-E348-84C7-E0F2CA8FAF9F}"/>
    <dataValidation allowBlank="1" showInputMessage="1" showErrorMessage="1" promptTitle="Technology fees" prompt="Include annualized POS, computer, printer, table, _x000a_cell phone and purchasing,  e-commerce technology, internet fees, business management software, etc." sqref="E64 C64" xr:uid="{EE6EC221-85B6-7248-AE5F-834D0AEEC06B}"/>
    <dataValidation allowBlank="1" showInputMessage="1" showErrorMessage="1" promptTitle="Professional fees" prompt="Include annualized legal fees, accounting, consulting, etc." sqref="E62 C62" xr:uid="{119F9A52-434D-2844-B09B-689D2D3EE5FF}"/>
    <dataValidation allowBlank="1" showInputMessage="1" showErrorMessage="1" promptTitle="Utilities" prompt="Include all annulaized utilities e.g. alarm, rubbish, telephone (landline), electric; as well as services such as CAM and cleaning, maintenance/repair." sqref="E60 C60" xr:uid="{9A4123DF-404A-AD43-A22A-507E6E46F405}"/>
    <dataValidation allowBlank="1" showInputMessage="1" showErrorMessage="1" promptTitle="Discretionary expenses" prompt="Include annualized education, peer group expenses, etc." sqref="E58 C58" xr:uid="{B9F989A9-463D-4B40-A99B-D3F049ABF5D0}"/>
    <dataValidation allowBlank="1" showInputMessage="1" showErrorMessage="1" promptTitle="Marketing costs by location" prompt="Insert annualized ad fees, marketing costs, social media, email service, photo shoot costs, etc." sqref="E54 C54" xr:uid="{4D8DE682-FAC5-5E4E-AEBF-C4A1BC4EF0EA}"/>
    <dataValidation allowBlank="1" showInputMessage="1" showErrorMessage="1" promptTitle="Rent by location" prompt="Insert annualized rent by store location plus other facilities." sqref="E52 C52" xr:uid="{F0260EB4-4A94-DA43-8052-1D5B6B4B9F3D}"/>
    <dataValidation allowBlank="1" showInputMessage="1" showErrorMessage="1" promptTitle="Third-party user/service fees" prompt="Includes services such as Farfetch, Amazon selling/hosting fees, etc." sqref="E50 C50" xr:uid="{5A56072A-4B70-E841-ABAA-017461378B15}"/>
    <dataValidation allowBlank="1" showInputMessage="1" showErrorMessage="1" promptTitle="Bank and credit fees" prompt="Includes bank charges, credit card expenses." sqref="E48 C48" xr:uid="{5B6B5790-4410-AB48-AC2A-1A9746D942F7}"/>
    <dataValidation allowBlank="1" showInputMessage="1" showErrorMessage="1" promptTitle="Sales staff taxes &amp; expenses" prompt="This amount should include employee benefits, health insurance, key life insurance, payroll tax, SUI, FUTA, FICA, etc." sqref="E44 C44" xr:uid="{3B938D41-B9DB-E642-8B62-B49A4AB6C534}"/>
    <dataValidation allowBlank="1" showInputMessage="1" showErrorMessage="1" promptTitle="Back-office taxes &amp; expenses" prompt="This amount should include employee benefits, 401K, retirement programs, health insurance, key life insurance, payroll expense, payroll tax, SUI, FUTA, FICA, etc." sqref="E42 C42" xr:uid="{F834FCA8-1F75-0741-A5E3-11874FA28661}"/>
    <dataValidation allowBlank="1" showInputMessage="1" showErrorMessage="1" promptTitle="Selling staff commissions" prompt="Insert annualized salesperson commisions by location." sqref="E40 C40" xr:uid="{78DE5418-2FED-804A-9891-4B7EA3E84726}"/>
    <dataValidation allowBlank="1" showInputMessage="1" showErrorMessage="1" promptTitle="Selling staff salary/wages" prompt="Insert annualized salesperson salary/wages by location." sqref="E38 C38" xr:uid="{A0C38F18-0F24-A44D-AD03-8E5C17BE13CD}"/>
    <dataValidation allowBlank="1" showInputMessage="1" showErrorMessage="1" promptTitle="Manager salary/wages" prompt="Insert annualized manager salary/wages by location." sqref="E36 C36" xr:uid="{06EDCE18-1316-2243-8EA0-BBD9A03C96C5}"/>
    <dataValidation allowBlank="1" showInputMessage="1" showErrorMessage="1" promptTitle="Owner salary/wages" prompt="Insert annualized owner salary/wages by location." sqref="E34 C34" xr:uid="{335C0740-5478-644A-B9C0-A5C107CB7EEE}"/>
    <dataValidation allowBlank="1" showInputMessage="1" showErrorMessage="1" promptTitle="Owner draw" prompt="Insert annualized owner draw by location." sqref="E32 C32" xr:uid="{906513E1-B8FB-2A48-B523-F5C847A400B6}"/>
    <dataValidation allowBlank="1" showInputMessage="1" showErrorMessage="1" promptTitle="Freight costs by location" prompt="Insert annualized freight IN costs." sqref="E30 C30" xr:uid="{2F036A78-389F-BB43-89AC-C59D4A92C8A9}"/>
    <dataValidation allowBlank="1" showInputMessage="1" showErrorMessage="1" promptTitle="Purchases: Dollars or %" prompt="Enter COST purchases EITHER AS DOLLARS OR AS PERCENTAGE. DO NOT INSERT BOTH " sqref="E28 E26 C28 C26" xr:uid="{57093CA9-D158-8343-A477-9833FA00571B}"/>
    <dataValidation allowBlank="1" showInputMessage="1" showErrorMessage="1" promptTitle="Other income amount" prompt="List other income amount. Separate multiple values with commas." sqref="E24 C24" xr:uid="{080E2C89-CB23-1844-88FF-36FD889E4B04}"/>
    <dataValidation allowBlank="1" showInputMessage="1" showErrorMessage="1" promptTitle="Type of income" prompt="Insert &quot;Yes&quot; or &quot;No&quot;" sqref="E22 C22" xr:uid="{BEC46BCC-DA01-B741-98CF-F1899AABA8E1}"/>
    <dataValidation allowBlank="1" showInputMessage="1" showErrorMessage="1" promptTitle="Annual Sales" prompt="Insert annual sales by location." sqref="E20 C20" xr:uid="{26BAE8DB-BF7F-154A-89E9-3E22A24D347C}"/>
    <dataValidation allowBlank="1" showInputMessage="1" showErrorMessage="1" promptTitle="Enter location name" prompt="Use as many columns as are relevant." sqref="C18 E18" xr:uid="{C5479063-1104-9942-A777-758709279A0C}"/>
  </dataValidations>
  <printOptions gridLines="1"/>
  <pageMargins left="0.5089285714285714" right="0.4107142857142857" top="0.44117647058823528" bottom="0.55147058823529416" header="0.3" footer="0.3"/>
  <pageSetup scale="4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1</xdr:col>
                    <xdr:colOff>6731000</xdr:colOff>
                    <xdr:row>11</xdr:row>
                    <xdr:rowOff>127000</xdr:rowOff>
                  </from>
                  <to>
                    <xdr:col>2</xdr:col>
                    <xdr:colOff>889000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2</xdr:col>
                    <xdr:colOff>660400</xdr:colOff>
                    <xdr:row>11</xdr:row>
                    <xdr:rowOff>127000</xdr:rowOff>
                  </from>
                  <to>
                    <xdr:col>2</xdr:col>
                    <xdr:colOff>1638300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Option Button 3">
              <controlPr defaultSize="0" autoFill="0" autoLine="0" autoPict="0">
                <anchor moveWithCells="1">
                  <from>
                    <xdr:col>2</xdr:col>
                    <xdr:colOff>1612900</xdr:colOff>
                    <xdr:row>11</xdr:row>
                    <xdr:rowOff>127000</xdr:rowOff>
                  </from>
                  <to>
                    <xdr:col>2</xdr:col>
                    <xdr:colOff>2590800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Option Button 4">
              <controlPr defaultSize="0" autoFill="0" autoLine="0" autoPict="0">
                <anchor moveWithCells="1">
                  <from>
                    <xdr:col>2</xdr:col>
                    <xdr:colOff>2565400</xdr:colOff>
                    <xdr:row>12</xdr:row>
                    <xdr:rowOff>0</xdr:rowOff>
                  </from>
                  <to>
                    <xdr:col>2</xdr:col>
                    <xdr:colOff>3187700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Option Button 5">
              <controlPr defaultSize="0" autoFill="0" autoLine="0" autoPict="0">
                <anchor moveWithCells="1">
                  <from>
                    <xdr:col>2</xdr:col>
                    <xdr:colOff>3187700</xdr:colOff>
                    <xdr:row>11</xdr:row>
                    <xdr:rowOff>38100</xdr:rowOff>
                  </from>
                  <to>
                    <xdr:col>3</xdr:col>
                    <xdr:colOff>533400</xdr:colOff>
                    <xdr:row>13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86C5-52D1-9748-8A5E-51246054EC1A}">
  <sheetPr>
    <pageSetUpPr fitToPage="1"/>
  </sheetPr>
  <dimension ref="A1:AG83"/>
  <sheetViews>
    <sheetView showGridLines="0" showWhiteSpace="0" view="pageLayout" zoomScale="75" zoomScaleNormal="85" zoomScaleSheetLayoutView="87" zoomScalePageLayoutView="75" workbookViewId="0">
      <selection activeCell="G23" sqref="G23"/>
    </sheetView>
  </sheetViews>
  <sheetFormatPr baseColWidth="10" defaultColWidth="8.83203125" defaultRowHeight="15" x14ac:dyDescent="0.2"/>
  <cols>
    <col min="1" max="1" width="1.83203125" customWidth="1"/>
    <col min="2" max="2" width="47.5" customWidth="1"/>
    <col min="3" max="3" width="1.1640625" customWidth="1"/>
    <col min="4" max="4" width="1.6640625" customWidth="1"/>
    <col min="5" max="5" width="12.33203125" customWidth="1"/>
    <col min="6" max="6" width="2" customWidth="1"/>
    <col min="7" max="7" width="11.5" customWidth="1"/>
    <col min="8" max="8" width="2" customWidth="1"/>
    <col min="9" max="9" width="11.5" customWidth="1"/>
    <col min="10" max="10" width="2" customWidth="1"/>
    <col min="11" max="11" width="11.5" customWidth="1"/>
    <col min="12" max="14" width="1.1640625" customWidth="1"/>
    <col min="15" max="15" width="11.5" customWidth="1"/>
    <col min="16" max="16" width="2" customWidth="1"/>
    <col min="17" max="17" width="11.5" customWidth="1"/>
    <col min="18" max="18" width="2" customWidth="1"/>
    <col min="19" max="19" width="11.5" customWidth="1"/>
    <col min="20" max="20" width="2" customWidth="1"/>
    <col min="21" max="21" width="11.5" customWidth="1"/>
    <col min="22" max="23" width="1.1640625" customWidth="1"/>
    <col min="24" max="24" width="1.33203125" customWidth="1"/>
    <col min="25" max="25" width="11.5" customWidth="1"/>
    <col min="26" max="26" width="2" customWidth="1"/>
    <col min="27" max="27" width="11.5" customWidth="1"/>
    <col min="28" max="28" width="2" customWidth="1"/>
    <col min="29" max="29" width="11.5" customWidth="1"/>
    <col min="30" max="30" width="2" customWidth="1"/>
    <col min="31" max="31" width="11.5" customWidth="1"/>
    <col min="32" max="32" width="1.1640625" customWidth="1"/>
    <col min="33" max="33" width="3" customWidth="1"/>
  </cols>
  <sheetData>
    <row r="1" spans="1:33" ht="13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8" customHeight="1" x14ac:dyDescent="0.2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5"/>
      <c r="Q2" s="5" t="s">
        <v>4</v>
      </c>
      <c r="R2" s="5"/>
      <c r="S2" s="5"/>
      <c r="T2" s="3"/>
      <c r="U2" s="196">
        <f>'Break-Even Data Worksheet'!C5</f>
        <v>0</v>
      </c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41"/>
      <c r="AG2" s="3"/>
    </row>
    <row r="3" spans="1:33" ht="5" customHeight="1" x14ac:dyDescent="0.2">
      <c r="A3" s="3"/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4"/>
      <c r="Q3" s="5"/>
      <c r="R3" s="4"/>
      <c r="S3" s="4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8" customHeight="1" x14ac:dyDescent="0.2">
      <c r="A4" s="3"/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5"/>
      <c r="Q4" s="5" t="s">
        <v>5</v>
      </c>
      <c r="R4" s="5"/>
      <c r="S4" s="5"/>
      <c r="T4" s="3"/>
      <c r="U4" s="197">
        <f>'Break-Even Data Worksheet'!C7</f>
        <v>0</v>
      </c>
      <c r="V4" s="197"/>
      <c r="W4" s="197"/>
      <c r="X4" s="197"/>
      <c r="Y4" s="197"/>
      <c r="Z4" s="197"/>
      <c r="AA4" s="197"/>
      <c r="AB4" s="197"/>
      <c r="AC4" s="197"/>
      <c r="AD4" s="197"/>
      <c r="AE4" s="197"/>
      <c r="AF4" s="6"/>
      <c r="AG4" s="3"/>
    </row>
    <row r="5" spans="1:33" ht="5" customHeight="1" x14ac:dyDescent="0.2">
      <c r="A5" s="3"/>
      <c r="B5" s="3"/>
      <c r="C5" s="3"/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3"/>
      <c r="P5" s="4"/>
      <c r="Q5" s="5"/>
      <c r="R5" s="4"/>
      <c r="S5" s="4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8" customHeight="1" x14ac:dyDescent="0.2">
      <c r="A6" s="3"/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3"/>
      <c r="P6" s="5"/>
      <c r="Q6" s="5" t="s">
        <v>6</v>
      </c>
      <c r="R6" s="5"/>
      <c r="S6" s="5"/>
      <c r="T6" s="3"/>
      <c r="U6" s="198">
        <f>'Break-Even Data Worksheet'!C9</f>
        <v>0</v>
      </c>
      <c r="V6" s="198"/>
      <c r="W6" s="198"/>
      <c r="X6" s="197"/>
      <c r="Y6" s="197"/>
      <c r="Z6" s="197"/>
      <c r="AA6" s="197"/>
      <c r="AB6" s="197"/>
      <c r="AC6" s="197"/>
      <c r="AD6" s="197"/>
      <c r="AE6" s="197"/>
      <c r="AF6" s="6"/>
      <c r="AG6" s="3"/>
    </row>
    <row r="7" spans="1:33" ht="5" customHeight="1" x14ac:dyDescent="0.2">
      <c r="A7" s="3"/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3"/>
      <c r="P7" s="4"/>
      <c r="Q7" s="5"/>
      <c r="R7" s="4"/>
      <c r="S7" s="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2" customHeight="1" x14ac:dyDescent="0.25">
      <c r="A8" s="3"/>
      <c r="B8" s="175" t="s">
        <v>102</v>
      </c>
      <c r="C8" s="3"/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3"/>
      <c r="P8" s="5"/>
      <c r="Q8" s="5" t="s">
        <v>62</v>
      </c>
      <c r="R8" s="5"/>
      <c r="S8" s="5"/>
      <c r="T8" s="3"/>
      <c r="U8" s="197">
        <f>'Break-Even Data Worksheet'!C11</f>
        <v>0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6"/>
      <c r="AG8" s="3"/>
    </row>
    <row r="9" spans="1:33" ht="5" customHeight="1" x14ac:dyDescent="0.2">
      <c r="A9" s="3"/>
      <c r="B9" s="3"/>
      <c r="C9" s="3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3"/>
      <c r="P9" s="4"/>
      <c r="Q9" s="5"/>
      <c r="R9" s="4"/>
      <c r="S9" s="4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8" customHeight="1" x14ac:dyDescent="0.25">
      <c r="A10" s="3"/>
      <c r="B10" s="176" t="s">
        <v>104</v>
      </c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  <c r="P10" s="5"/>
      <c r="Q10" s="5" t="s">
        <v>63</v>
      </c>
      <c r="R10" s="5"/>
      <c r="S10" s="5"/>
      <c r="T10" s="3"/>
      <c r="U10" s="197">
        <f>IF('Break-Even Data Worksheet'!G13=1,"Men's",IF('Break-Even Data Worksheet'!G13=2,"Women's",IF('Break-Even Data Worksheet'!G13=3,"Footwear",IF('Break-Even Data Worksheet'!G13=4,"Gift",IF('Break-Even Data Worksheet'!G13=5,'Break-Even Data Worksheet'!E13)))))</f>
        <v>0</v>
      </c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6"/>
      <c r="AG10" s="3"/>
    </row>
    <row r="11" spans="1:33" ht="12" customHeight="1" x14ac:dyDescent="0.2">
      <c r="A11" s="3"/>
      <c r="B11" s="3"/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5"/>
      <c r="Q11" s="5"/>
      <c r="R11" s="5"/>
      <c r="S11" s="5"/>
      <c r="T11" s="3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"/>
    </row>
    <row r="12" spans="1:33" ht="16" customHeight="1" thickBot="1" x14ac:dyDescent="0.25"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140"/>
      <c r="P12" s="140"/>
      <c r="Q12" s="140"/>
      <c r="R12" s="140"/>
      <c r="S12" s="140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</row>
    <row r="13" spans="1:33" ht="8" customHeight="1" x14ac:dyDescent="0.2">
      <c r="D13" s="139"/>
      <c r="E13" s="138"/>
      <c r="F13" s="138"/>
      <c r="G13" s="138"/>
      <c r="H13" s="138"/>
      <c r="I13" s="138"/>
      <c r="J13" s="138"/>
      <c r="K13" s="138"/>
      <c r="L13" s="137"/>
      <c r="N13" s="136"/>
      <c r="O13" s="135"/>
      <c r="P13" s="135"/>
      <c r="Q13" s="135"/>
      <c r="R13" s="135"/>
      <c r="S13" s="135"/>
      <c r="T13" s="135"/>
      <c r="U13" s="135"/>
      <c r="V13" s="134"/>
      <c r="X13" s="133"/>
      <c r="Y13" s="132"/>
      <c r="Z13" s="132"/>
      <c r="AA13" s="132"/>
      <c r="AB13" s="132"/>
      <c r="AC13" s="132"/>
      <c r="AD13" s="132"/>
      <c r="AE13" s="132"/>
      <c r="AF13" s="131"/>
    </row>
    <row r="14" spans="1:33" s="34" customFormat="1" ht="33" customHeight="1" x14ac:dyDescent="0.25">
      <c r="D14" s="130"/>
      <c r="E14" s="193" t="str">
        <f>'Break-Even Data Worksheet'!C18</f>
        <v>Location 1</v>
      </c>
      <c r="F14" s="193"/>
      <c r="G14" s="193"/>
      <c r="H14" s="193"/>
      <c r="I14" s="193"/>
      <c r="J14" s="193"/>
      <c r="K14" s="193"/>
      <c r="L14" s="129"/>
      <c r="M14" s="126"/>
      <c r="N14" s="128"/>
      <c r="O14" s="194" t="str">
        <f>'Break-Even Data Worksheet'!E18</f>
        <v>Location 2</v>
      </c>
      <c r="P14" s="194"/>
      <c r="Q14" s="194"/>
      <c r="R14" s="194"/>
      <c r="S14" s="194"/>
      <c r="T14" s="194"/>
      <c r="U14" s="194"/>
      <c r="V14" s="127"/>
      <c r="W14" s="126"/>
      <c r="X14" s="125"/>
      <c r="Y14" s="195" t="s">
        <v>11</v>
      </c>
      <c r="Z14" s="195"/>
      <c r="AA14" s="195"/>
      <c r="AB14" s="195"/>
      <c r="AC14" s="195"/>
      <c r="AD14" s="195"/>
      <c r="AE14" s="195"/>
      <c r="AF14" s="124"/>
    </row>
    <row r="15" spans="1:33" ht="27" customHeight="1" x14ac:dyDescent="0.2">
      <c r="A15" s="10"/>
      <c r="B15" s="2" t="s">
        <v>61</v>
      </c>
      <c r="C15" s="118"/>
      <c r="D15" s="117"/>
      <c r="E15" s="112" t="s">
        <v>7</v>
      </c>
      <c r="F15" s="112"/>
      <c r="G15" s="112" t="s">
        <v>8</v>
      </c>
      <c r="H15" s="112"/>
      <c r="I15" s="112" t="s">
        <v>9</v>
      </c>
      <c r="J15" s="112"/>
      <c r="K15" s="112" t="s">
        <v>10</v>
      </c>
      <c r="L15" s="111"/>
      <c r="M15" s="107"/>
      <c r="N15" s="110"/>
      <c r="O15" s="109" t="s">
        <v>7</v>
      </c>
      <c r="P15" s="109"/>
      <c r="Q15" s="109" t="s">
        <v>8</v>
      </c>
      <c r="R15" s="109"/>
      <c r="S15" s="109" t="s">
        <v>9</v>
      </c>
      <c r="T15" s="109"/>
      <c r="U15" s="109" t="s">
        <v>10</v>
      </c>
      <c r="V15" s="108"/>
      <c r="W15" s="107"/>
      <c r="X15" s="106"/>
      <c r="Y15" s="105" t="s">
        <v>7</v>
      </c>
      <c r="Z15" s="105"/>
      <c r="AA15" s="105" t="s">
        <v>8</v>
      </c>
      <c r="AB15" s="105"/>
      <c r="AC15" s="105" t="s">
        <v>9</v>
      </c>
      <c r="AD15" s="105"/>
      <c r="AE15" s="105" t="s">
        <v>10</v>
      </c>
      <c r="AF15" s="104"/>
    </row>
    <row r="16" spans="1:33" ht="5" customHeight="1" x14ac:dyDescent="0.2">
      <c r="D16" s="95"/>
      <c r="E16" s="103"/>
      <c r="F16" s="103"/>
      <c r="G16" s="103"/>
      <c r="H16" s="103"/>
      <c r="I16" s="103"/>
      <c r="J16" s="103"/>
      <c r="K16" s="103"/>
      <c r="L16" s="93"/>
      <c r="M16" s="85"/>
      <c r="N16" s="88"/>
      <c r="O16" s="123"/>
      <c r="P16" s="123"/>
      <c r="Q16" s="123"/>
      <c r="R16" s="123"/>
      <c r="S16" s="123"/>
      <c r="T16" s="123"/>
      <c r="U16" s="123"/>
      <c r="V16" s="87"/>
      <c r="W16" s="85"/>
      <c r="X16" s="86"/>
      <c r="Y16" s="101"/>
      <c r="Z16" s="101"/>
      <c r="AA16" s="101"/>
      <c r="AB16" s="101"/>
      <c r="AC16" s="101"/>
      <c r="AD16" s="101"/>
      <c r="AE16" s="101"/>
      <c r="AF16" s="82"/>
    </row>
    <row r="17" spans="1:32" ht="22" customHeight="1" x14ac:dyDescent="0.2">
      <c r="B17" t="s">
        <v>3</v>
      </c>
      <c r="D17" s="95"/>
      <c r="E17" s="142">
        <f>'Break-Even Data Worksheet'!C20</f>
        <v>0</v>
      </c>
      <c r="F17" s="85"/>
      <c r="G17" s="18">
        <v>1</v>
      </c>
      <c r="H17" s="26"/>
      <c r="I17" s="83"/>
      <c r="J17" s="84"/>
      <c r="K17" s="83"/>
      <c r="L17" s="93"/>
      <c r="M17" s="85"/>
      <c r="N17" s="88"/>
      <c r="O17" s="142">
        <f>'Break-Even Data Worksheet'!E20</f>
        <v>0</v>
      </c>
      <c r="P17" s="85"/>
      <c r="Q17" s="18">
        <v>1</v>
      </c>
      <c r="R17" s="27"/>
      <c r="S17" s="83"/>
      <c r="T17" s="120"/>
      <c r="U17" s="121"/>
      <c r="V17" s="87"/>
      <c r="W17" s="85"/>
      <c r="X17" s="86"/>
      <c r="Y17" s="142">
        <f>SUM(E17,O17)</f>
        <v>0</v>
      </c>
      <c r="Z17" s="85"/>
      <c r="AA17" s="18">
        <v>1</v>
      </c>
      <c r="AB17" s="27"/>
      <c r="AC17" s="83"/>
      <c r="AD17" s="120"/>
      <c r="AE17" s="83"/>
      <c r="AF17" s="82"/>
    </row>
    <row r="18" spans="1:32" ht="5" customHeight="1" x14ac:dyDescent="0.2">
      <c r="D18" s="95"/>
      <c r="E18" s="143"/>
      <c r="F18" s="85"/>
      <c r="G18" s="26"/>
      <c r="H18" s="26"/>
      <c r="I18" s="84"/>
      <c r="J18" s="84"/>
      <c r="K18" s="84"/>
      <c r="L18" s="93"/>
      <c r="M18" s="85"/>
      <c r="N18" s="88"/>
      <c r="O18" s="143"/>
      <c r="P18" s="85"/>
      <c r="Q18" s="26"/>
      <c r="R18" s="27"/>
      <c r="S18" s="84"/>
      <c r="T18" s="120"/>
      <c r="U18" s="120"/>
      <c r="V18" s="87"/>
      <c r="W18" s="85"/>
      <c r="X18" s="86"/>
      <c r="Y18" s="143"/>
      <c r="Z18" s="85"/>
      <c r="AA18" s="26"/>
      <c r="AB18" s="27"/>
      <c r="AC18" s="84"/>
      <c r="AD18" s="120"/>
      <c r="AE18" s="84"/>
      <c r="AF18" s="82"/>
    </row>
    <row r="19" spans="1:32" ht="22" customHeight="1" x14ac:dyDescent="0.2">
      <c r="A19" s="8"/>
      <c r="B19" s="8" t="s">
        <v>49</v>
      </c>
      <c r="C19" s="8"/>
      <c r="D19" s="13"/>
      <c r="E19" s="144">
        <f>'Break-Even Data Worksheet'!C26+'Break-Even Data Worksheet'!C30+'Break-Even Data Worksheet'!C28*'Break-Even Data Worksheet'!C20</f>
        <v>0</v>
      </c>
      <c r="F19" s="97"/>
      <c r="G19" s="17" t="str">
        <f>IFERROR(E19/E17, "-")</f>
        <v>-</v>
      </c>
      <c r="H19" s="99"/>
      <c r="I19" s="17" t="str">
        <f>IF('Break-Even Data Worksheet'!G13=1,"48.0%","50.0%")</f>
        <v>50.0%</v>
      </c>
      <c r="J19" s="96"/>
      <c r="K19" s="19" t="str">
        <f>IFERROR(G19-I19, "-")</f>
        <v>-</v>
      </c>
      <c r="L19" s="11"/>
      <c r="M19" s="98"/>
      <c r="N19" s="14"/>
      <c r="O19" s="144">
        <f>'Break-Even Data Worksheet'!E26+'Break-Even Data Worksheet'!E30+'Break-Even Data Worksheet'!E28*'Break-Even Data Worksheet'!E20</f>
        <v>0</v>
      </c>
      <c r="P19" s="97"/>
      <c r="Q19" s="17" t="str">
        <f>IFERROR(O19/O17, "-")</f>
        <v>-</v>
      </c>
      <c r="R19" s="37"/>
      <c r="S19" s="17" t="str">
        <f>I19</f>
        <v>50.0%</v>
      </c>
      <c r="T19" s="119"/>
      <c r="U19" s="20"/>
      <c r="V19" s="15"/>
      <c r="W19" s="97"/>
      <c r="X19" s="16"/>
      <c r="Y19" s="144">
        <f>SUM(E19,O19)</f>
        <v>0</v>
      </c>
      <c r="Z19" s="97"/>
      <c r="AA19" s="17" t="str">
        <f>IFERROR(Y19/Y17, "-")</f>
        <v>-</v>
      </c>
      <c r="AB19" s="37"/>
      <c r="AC19" s="17" t="str">
        <f>I19</f>
        <v>50.0%</v>
      </c>
      <c r="AD19" s="119"/>
      <c r="AE19" s="19" t="str">
        <f>IFERROR(AA19-AC19, "-")</f>
        <v>-</v>
      </c>
      <c r="AF19" s="82"/>
    </row>
    <row r="20" spans="1:32" ht="5" customHeight="1" x14ac:dyDescent="0.2">
      <c r="D20" s="95"/>
      <c r="E20" s="143"/>
      <c r="F20" s="85"/>
      <c r="G20" s="84"/>
      <c r="H20" s="26"/>
      <c r="I20" s="84"/>
      <c r="J20" s="84"/>
      <c r="K20" s="122"/>
      <c r="L20" s="93"/>
      <c r="M20" s="85"/>
      <c r="N20" s="88"/>
      <c r="O20" s="143"/>
      <c r="P20" s="85"/>
      <c r="Q20" s="84"/>
      <c r="R20" s="27"/>
      <c r="S20" s="84"/>
      <c r="T20" s="120"/>
      <c r="U20" s="120"/>
      <c r="V20" s="87"/>
      <c r="W20" s="85"/>
      <c r="X20" s="86"/>
      <c r="Y20" s="143"/>
      <c r="Z20" s="85"/>
      <c r="AA20" s="84"/>
      <c r="AB20" s="27"/>
      <c r="AC20" s="84"/>
      <c r="AD20" s="120"/>
      <c r="AE20" s="122"/>
      <c r="AF20" s="82"/>
    </row>
    <row r="21" spans="1:32" ht="22" customHeight="1" x14ac:dyDescent="0.2">
      <c r="B21" t="s">
        <v>38</v>
      </c>
      <c r="D21" s="95"/>
      <c r="E21" s="142">
        <f>(E17-E19)</f>
        <v>0</v>
      </c>
      <c r="F21" s="85"/>
      <c r="G21" s="83" t="str">
        <f>IFERROR(G17-G19,"-")</f>
        <v>-</v>
      </c>
      <c r="H21" s="26"/>
      <c r="I21" s="83">
        <f>1-I19</f>
        <v>0.5</v>
      </c>
      <c r="J21" s="84"/>
      <c r="K21" s="83" t="str">
        <f>IFERROR(G21-I21, "-")</f>
        <v>-</v>
      </c>
      <c r="L21" s="90"/>
      <c r="M21" s="89"/>
      <c r="N21" s="88"/>
      <c r="O21" s="142">
        <f>(O17-O19)</f>
        <v>0</v>
      </c>
      <c r="P21" s="85"/>
      <c r="Q21" s="83" t="str">
        <f>IFERROR(Q17-Q19,"-")</f>
        <v>-</v>
      </c>
      <c r="R21" s="27"/>
      <c r="S21" s="83">
        <f>I21</f>
        <v>0.5</v>
      </c>
      <c r="T21" s="120"/>
      <c r="U21" s="121"/>
      <c r="V21" s="87"/>
      <c r="W21" s="85"/>
      <c r="X21" s="86"/>
      <c r="Y21" s="142">
        <f>(Y17-Y19)</f>
        <v>0</v>
      </c>
      <c r="Z21" s="85"/>
      <c r="AA21" s="83" t="str">
        <f>IFERROR(AA17-AA19,"-")</f>
        <v>-</v>
      </c>
      <c r="AB21" s="27"/>
      <c r="AC21" s="83">
        <f>I21</f>
        <v>0.5</v>
      </c>
      <c r="AD21" s="120"/>
      <c r="AE21" s="83" t="str">
        <f>IFERROR(AA21-AC21, "-")</f>
        <v>-</v>
      </c>
      <c r="AF21" s="82"/>
    </row>
    <row r="22" spans="1:32" ht="5" customHeight="1" x14ac:dyDescent="0.2">
      <c r="D22" s="95"/>
      <c r="E22" s="143"/>
      <c r="F22" s="85"/>
      <c r="G22" s="84"/>
      <c r="H22" s="26"/>
      <c r="I22" s="84"/>
      <c r="J22" s="84"/>
      <c r="K22" s="84"/>
      <c r="L22" s="93"/>
      <c r="M22" s="85"/>
      <c r="N22" s="88"/>
      <c r="O22" s="143"/>
      <c r="P22" s="85"/>
      <c r="Q22" s="84"/>
      <c r="R22" s="27"/>
      <c r="S22" s="84"/>
      <c r="T22" s="120"/>
      <c r="U22" s="120"/>
      <c r="V22" s="87"/>
      <c r="W22" s="85"/>
      <c r="X22" s="86"/>
      <c r="Y22" s="143"/>
      <c r="Z22" s="85"/>
      <c r="AA22" s="84"/>
      <c r="AB22" s="27"/>
      <c r="AC22" s="84"/>
      <c r="AD22" s="120"/>
      <c r="AE22" s="84"/>
      <c r="AF22" s="82"/>
    </row>
    <row r="23" spans="1:32" ht="22" customHeight="1" x14ac:dyDescent="0.2">
      <c r="A23" s="8"/>
      <c r="B23" s="8" t="s">
        <v>18</v>
      </c>
      <c r="C23" s="8"/>
      <c r="D23" s="13"/>
      <c r="E23" s="144" t="s">
        <v>72</v>
      </c>
      <c r="F23" s="97"/>
      <c r="G23" s="17" t="str">
        <f>IFERROR(1-(G19+G75),"-")</f>
        <v>-</v>
      </c>
      <c r="H23" s="99"/>
      <c r="I23" s="17">
        <f>I21-I75</f>
        <v>0.33099999999999996</v>
      </c>
      <c r="J23" s="96"/>
      <c r="K23" s="17" t="str">
        <f>IFERROR(G23-I23, "-")</f>
        <v>-</v>
      </c>
      <c r="L23" s="11"/>
      <c r="M23" s="98"/>
      <c r="N23" s="14"/>
      <c r="O23" s="144" t="s">
        <v>72</v>
      </c>
      <c r="P23" s="97"/>
      <c r="Q23" s="17" t="str">
        <f>IFERROR(1-(Q19+Q75),"-")</f>
        <v>-</v>
      </c>
      <c r="R23" s="37"/>
      <c r="S23" s="17">
        <f>I23</f>
        <v>0.33099999999999996</v>
      </c>
      <c r="T23" s="119"/>
      <c r="U23" s="20"/>
      <c r="V23" s="15"/>
      <c r="W23" s="97"/>
      <c r="X23" s="16"/>
      <c r="Y23" s="144" t="s">
        <v>72</v>
      </c>
      <c r="Z23" s="97"/>
      <c r="AA23" s="17" t="str">
        <f>IFERROR(1-(AA19+AA75),"-")</f>
        <v>-</v>
      </c>
      <c r="AB23" s="37"/>
      <c r="AC23" s="17">
        <f>I23</f>
        <v>0.33099999999999996</v>
      </c>
      <c r="AD23" s="119"/>
      <c r="AE23" s="17" t="str">
        <f>IFERROR(AA23-AC23, "-")</f>
        <v>-</v>
      </c>
      <c r="AF23" s="82"/>
    </row>
    <row r="24" spans="1:32" ht="5" customHeight="1" x14ac:dyDescent="0.2">
      <c r="D24" s="95"/>
      <c r="E24" s="143"/>
      <c r="F24" s="85"/>
      <c r="G24" s="26"/>
      <c r="H24" s="26"/>
      <c r="I24" s="84"/>
      <c r="J24" s="84"/>
      <c r="K24" s="84"/>
      <c r="L24" s="93"/>
      <c r="M24" s="85"/>
      <c r="N24" s="88"/>
      <c r="O24" s="143"/>
      <c r="P24" s="85"/>
      <c r="Q24" s="26"/>
      <c r="R24" s="27"/>
      <c r="S24" s="84"/>
      <c r="T24" s="120"/>
      <c r="U24" s="120"/>
      <c r="V24" s="87"/>
      <c r="W24" s="85"/>
      <c r="X24" s="86"/>
      <c r="Y24" s="143"/>
      <c r="Z24" s="85"/>
      <c r="AA24" s="26"/>
      <c r="AB24" s="27"/>
      <c r="AC24" s="84"/>
      <c r="AD24" s="120"/>
      <c r="AE24" s="84"/>
      <c r="AF24" s="82"/>
    </row>
    <row r="25" spans="1:32" ht="22" customHeight="1" x14ac:dyDescent="0.25">
      <c r="B25" s="53" t="s">
        <v>66</v>
      </c>
      <c r="C25" s="53"/>
      <c r="D25" s="92"/>
      <c r="E25" s="145" t="str">
        <f>IFERROR(E55/G23,"-")</f>
        <v>-</v>
      </c>
      <c r="F25" s="85"/>
      <c r="G25" s="83"/>
      <c r="H25" s="26"/>
      <c r="I25" s="83"/>
      <c r="J25" s="84"/>
      <c r="K25" s="83"/>
      <c r="L25" s="90"/>
      <c r="M25" s="89"/>
      <c r="N25" s="88"/>
      <c r="O25" s="145" t="str">
        <f>IFERROR(O55/Q23, "-")</f>
        <v>-</v>
      </c>
      <c r="P25" s="85"/>
      <c r="Q25" s="83"/>
      <c r="R25" s="27"/>
      <c r="S25" s="83"/>
      <c r="T25" s="120"/>
      <c r="U25" s="121"/>
      <c r="V25" s="87"/>
      <c r="W25" s="85"/>
      <c r="X25" s="86"/>
      <c r="Y25" s="147" t="str">
        <f>IFERROR(Y55/AA23, "-")</f>
        <v>-</v>
      </c>
      <c r="Z25" s="85"/>
      <c r="AA25" s="83"/>
      <c r="AB25" s="27"/>
      <c r="AC25" s="83"/>
      <c r="AD25" s="120"/>
      <c r="AE25" s="83"/>
      <c r="AF25" s="82"/>
    </row>
    <row r="26" spans="1:32" ht="5" customHeight="1" x14ac:dyDescent="0.2">
      <c r="D26" s="95"/>
      <c r="E26" s="143"/>
      <c r="F26" s="85"/>
      <c r="G26" s="26"/>
      <c r="H26" s="26"/>
      <c r="I26" s="84"/>
      <c r="J26" s="84"/>
      <c r="K26" s="84"/>
      <c r="L26" s="93"/>
      <c r="M26" s="85"/>
      <c r="N26" s="88"/>
      <c r="O26" s="143"/>
      <c r="P26" s="85"/>
      <c r="Q26" s="26"/>
      <c r="R26" s="27"/>
      <c r="S26" s="84"/>
      <c r="T26" s="120"/>
      <c r="U26" s="120"/>
      <c r="V26" s="87"/>
      <c r="W26" s="85"/>
      <c r="X26" s="86"/>
      <c r="Y26" s="143"/>
      <c r="Z26" s="85"/>
      <c r="AA26" s="26"/>
      <c r="AB26" s="27"/>
      <c r="AC26" s="84"/>
      <c r="AD26" s="120"/>
      <c r="AE26" s="84"/>
      <c r="AF26" s="82"/>
    </row>
    <row r="27" spans="1:32" ht="22" customHeight="1" x14ac:dyDescent="0.2">
      <c r="A27" s="8"/>
      <c r="B27" s="8" t="s">
        <v>19</v>
      </c>
      <c r="C27" s="8"/>
      <c r="D27" s="13"/>
      <c r="E27" s="144">
        <f>'Break-Even Data Worksheet'!C32</f>
        <v>0</v>
      </c>
      <c r="F27" s="97"/>
      <c r="G27" s="17"/>
      <c r="H27" s="99"/>
      <c r="I27" s="17"/>
      <c r="J27" s="96"/>
      <c r="K27" s="17"/>
      <c r="L27" s="11"/>
      <c r="M27" s="98"/>
      <c r="N27" s="14"/>
      <c r="O27" s="144">
        <f>'Break-Even Data Worksheet'!E32</f>
        <v>0</v>
      </c>
      <c r="P27" s="97"/>
      <c r="Q27" s="17"/>
      <c r="R27" s="37"/>
      <c r="S27" s="17"/>
      <c r="T27" s="119"/>
      <c r="U27" s="20"/>
      <c r="V27" s="15"/>
      <c r="W27" s="97"/>
      <c r="X27" s="16"/>
      <c r="Y27" s="144">
        <f>SUM(E27,O27)</f>
        <v>0</v>
      </c>
      <c r="Z27" s="97"/>
      <c r="AA27" s="17"/>
      <c r="AB27" s="37"/>
      <c r="AC27" s="17"/>
      <c r="AD27" s="119"/>
      <c r="AE27" s="17"/>
      <c r="AF27" s="82"/>
    </row>
    <row r="28" spans="1:32" ht="5" customHeight="1" x14ac:dyDescent="0.2">
      <c r="D28" s="95"/>
      <c r="E28" s="143"/>
      <c r="F28" s="85"/>
      <c r="G28" s="26"/>
      <c r="H28" s="26"/>
      <c r="I28" s="84"/>
      <c r="J28" s="84"/>
      <c r="K28" s="84"/>
      <c r="L28" s="93"/>
      <c r="M28" s="85"/>
      <c r="N28" s="88"/>
      <c r="O28" s="143"/>
      <c r="P28" s="85"/>
      <c r="Q28" s="26"/>
      <c r="R28" s="27"/>
      <c r="S28" s="84"/>
      <c r="T28" s="120"/>
      <c r="U28" s="120"/>
      <c r="V28" s="87"/>
      <c r="W28" s="85"/>
      <c r="X28" s="86"/>
      <c r="Y28" s="143"/>
      <c r="Z28" s="85"/>
      <c r="AA28" s="26"/>
      <c r="AB28" s="27"/>
      <c r="AC28" s="84"/>
      <c r="AD28" s="120"/>
      <c r="AE28" s="84"/>
      <c r="AF28" s="82"/>
    </row>
    <row r="29" spans="1:32" ht="22" customHeight="1" x14ac:dyDescent="0.2">
      <c r="B29" t="s">
        <v>20</v>
      </c>
      <c r="D29" s="95"/>
      <c r="E29" s="142">
        <f>'Break-Even Data Worksheet'!C24</f>
        <v>0</v>
      </c>
      <c r="F29" s="85"/>
      <c r="G29" s="83"/>
      <c r="H29" s="26"/>
      <c r="I29" s="83"/>
      <c r="J29" s="84"/>
      <c r="K29" s="83"/>
      <c r="L29" s="90"/>
      <c r="M29" s="89"/>
      <c r="N29" s="88"/>
      <c r="O29" s="142">
        <f>'Break-Even Data Worksheet'!E24</f>
        <v>0</v>
      </c>
      <c r="P29" s="85"/>
      <c r="Q29" s="83"/>
      <c r="R29" s="27"/>
      <c r="S29" s="83"/>
      <c r="T29" s="120"/>
      <c r="U29" s="121"/>
      <c r="V29" s="87"/>
      <c r="W29" s="85"/>
      <c r="X29" s="86"/>
      <c r="Y29" s="142">
        <f>SUM(E29,O29)</f>
        <v>0</v>
      </c>
      <c r="Z29" s="85"/>
      <c r="AA29" s="83"/>
      <c r="AB29" s="27"/>
      <c r="AC29" s="83"/>
      <c r="AD29" s="120"/>
      <c r="AE29" s="83"/>
      <c r="AF29" s="82"/>
    </row>
    <row r="30" spans="1:32" ht="5" customHeight="1" x14ac:dyDescent="0.2">
      <c r="D30" s="95"/>
      <c r="E30" s="143"/>
      <c r="F30" s="85"/>
      <c r="G30" s="26"/>
      <c r="H30" s="26"/>
      <c r="I30" s="84"/>
      <c r="J30" s="84"/>
      <c r="K30" s="84"/>
      <c r="L30" s="93"/>
      <c r="M30" s="85"/>
      <c r="N30" s="88"/>
      <c r="O30" s="143"/>
      <c r="P30" s="85"/>
      <c r="Q30" s="26"/>
      <c r="R30" s="27"/>
      <c r="S30" s="84"/>
      <c r="T30" s="120"/>
      <c r="U30" s="120"/>
      <c r="V30" s="87"/>
      <c r="W30" s="85"/>
      <c r="X30" s="86"/>
      <c r="Y30" s="143"/>
      <c r="Z30" s="85"/>
      <c r="AA30" s="26"/>
      <c r="AB30" s="27"/>
      <c r="AC30" s="84"/>
      <c r="AD30" s="120"/>
      <c r="AE30" s="84"/>
      <c r="AF30" s="82"/>
    </row>
    <row r="31" spans="1:32" ht="22" customHeight="1" x14ac:dyDescent="0.25">
      <c r="A31" s="8"/>
      <c r="B31" s="7" t="s">
        <v>21</v>
      </c>
      <c r="C31" s="7"/>
      <c r="D31" s="12"/>
      <c r="E31" s="146">
        <f>(E17-E19-E55-E75-E27+E29)</f>
        <v>0</v>
      </c>
      <c r="F31" s="97"/>
      <c r="G31" s="17" t="str">
        <f>IFERROR(E31/E17,"-")</f>
        <v>-</v>
      </c>
      <c r="H31" s="99"/>
      <c r="I31" s="17">
        <f>I21-I77</f>
        <v>7.999999999999996E-2</v>
      </c>
      <c r="J31" s="96"/>
      <c r="K31" s="17" t="str">
        <f>IFERROR(G31-I31, "-")</f>
        <v>-</v>
      </c>
      <c r="L31" s="11"/>
      <c r="M31" s="98"/>
      <c r="N31" s="14"/>
      <c r="O31" s="146">
        <f>(O17-O19-O55-O75-O27+O29)</f>
        <v>0</v>
      </c>
      <c r="P31" s="97"/>
      <c r="Q31" s="17" t="str">
        <f>IFERROR(O31/O17,"-")</f>
        <v>-</v>
      </c>
      <c r="R31" s="37"/>
      <c r="S31" s="17">
        <f>I31</f>
        <v>7.999999999999996E-2</v>
      </c>
      <c r="T31" s="119"/>
      <c r="U31" s="17" t="str">
        <f>IFERROR(Q31-S31, "-")</f>
        <v>-</v>
      </c>
      <c r="V31" s="15"/>
      <c r="W31" s="97"/>
      <c r="X31" s="16"/>
      <c r="Y31" s="146">
        <f>(Y17-Y19-Y55-Y75-Y27+Y29)</f>
        <v>0</v>
      </c>
      <c r="Z31" s="97"/>
      <c r="AA31" s="17" t="str">
        <f>IFERROR(Y31/Y17,"-")</f>
        <v>-</v>
      </c>
      <c r="AB31" s="37"/>
      <c r="AC31" s="17">
        <f>I31</f>
        <v>7.999999999999996E-2</v>
      </c>
      <c r="AD31" s="119"/>
      <c r="AE31" s="17" t="str">
        <f>IFERROR(AA31-AC31, "-")</f>
        <v>-</v>
      </c>
      <c r="AF31" s="82"/>
    </row>
    <row r="32" spans="1:32" ht="12" customHeight="1" x14ac:dyDescent="0.2">
      <c r="D32" s="95"/>
      <c r="E32" s="85"/>
      <c r="F32" s="85"/>
      <c r="G32" s="85"/>
      <c r="H32" s="85"/>
      <c r="I32" s="85"/>
      <c r="J32" s="85"/>
      <c r="K32" s="85"/>
      <c r="L32" s="93"/>
      <c r="M32" s="85"/>
      <c r="N32" s="88"/>
      <c r="O32" s="85"/>
      <c r="P32" s="85"/>
      <c r="Q32" s="85"/>
      <c r="R32" s="85"/>
      <c r="S32" s="85"/>
      <c r="T32" s="85"/>
      <c r="U32" s="85"/>
      <c r="V32" s="87"/>
      <c r="W32" s="85"/>
      <c r="X32" s="86"/>
      <c r="Y32" s="85"/>
      <c r="Z32" s="85"/>
      <c r="AA32" s="85"/>
      <c r="AB32" s="85"/>
      <c r="AC32" s="85"/>
      <c r="AD32" s="85"/>
      <c r="AE32" s="85"/>
      <c r="AF32" s="82"/>
    </row>
    <row r="33" spans="1:32" ht="27" customHeight="1" x14ac:dyDescent="0.2">
      <c r="A33" s="10"/>
      <c r="B33" s="2" t="s">
        <v>64</v>
      </c>
      <c r="C33" s="118"/>
      <c r="D33" s="117"/>
      <c r="E33" s="112" t="s">
        <v>7</v>
      </c>
      <c r="F33" s="112"/>
      <c r="G33" s="112" t="s">
        <v>8</v>
      </c>
      <c r="H33" s="112"/>
      <c r="I33" s="112" t="s">
        <v>9</v>
      </c>
      <c r="J33" s="112"/>
      <c r="K33" s="112" t="s">
        <v>10</v>
      </c>
      <c r="L33" s="111"/>
      <c r="M33" s="107"/>
      <c r="N33" s="110"/>
      <c r="O33" s="109" t="s">
        <v>7</v>
      </c>
      <c r="P33" s="109"/>
      <c r="Q33" s="109" t="s">
        <v>8</v>
      </c>
      <c r="R33" s="109"/>
      <c r="S33" s="109" t="s">
        <v>9</v>
      </c>
      <c r="T33" s="109"/>
      <c r="U33" s="109" t="s">
        <v>10</v>
      </c>
      <c r="V33" s="108"/>
      <c r="W33" s="107"/>
      <c r="X33" s="106"/>
      <c r="Y33" s="105" t="s">
        <v>7</v>
      </c>
      <c r="Z33" s="105"/>
      <c r="AA33" s="105" t="s">
        <v>8</v>
      </c>
      <c r="AB33" s="105"/>
      <c r="AC33" s="105" t="s">
        <v>9</v>
      </c>
      <c r="AD33" s="105"/>
      <c r="AE33" s="105" t="s">
        <v>10</v>
      </c>
      <c r="AF33" s="104"/>
    </row>
    <row r="34" spans="1:32" ht="5" customHeight="1" x14ac:dyDescent="0.2">
      <c r="D34" s="95"/>
      <c r="E34" s="103"/>
      <c r="F34" s="103"/>
      <c r="G34" s="103"/>
      <c r="H34" s="103"/>
      <c r="I34" s="103"/>
      <c r="J34" s="103"/>
      <c r="K34" s="103"/>
      <c r="L34" s="93"/>
      <c r="M34" s="85"/>
      <c r="N34" s="88"/>
      <c r="O34" s="102"/>
      <c r="P34" s="102"/>
      <c r="Q34" s="102"/>
      <c r="R34" s="102"/>
      <c r="S34" s="102"/>
      <c r="T34" s="102"/>
      <c r="U34" s="102"/>
      <c r="V34" s="87"/>
      <c r="W34" s="85"/>
      <c r="X34" s="86"/>
      <c r="Y34" s="116"/>
      <c r="Z34" s="116"/>
      <c r="AA34" s="116"/>
      <c r="AB34" s="116"/>
      <c r="AC34" s="116"/>
      <c r="AD34" s="116"/>
      <c r="AE34" s="116"/>
      <c r="AF34" s="82"/>
    </row>
    <row r="35" spans="1:32" ht="22" customHeight="1" x14ac:dyDescent="0.2">
      <c r="B35" t="s">
        <v>22</v>
      </c>
      <c r="D35" s="95"/>
      <c r="E35" s="142">
        <f>'Break-Even Data Worksheet'!C34+'Break-Even Data Worksheet'!C36</f>
        <v>0</v>
      </c>
      <c r="F35" s="85"/>
      <c r="G35" s="83" t="str">
        <f>IFERROR(+(E35/E17),"-")</f>
        <v>-</v>
      </c>
      <c r="H35" s="85"/>
      <c r="I35" s="115" t="str">
        <f>IF('Break-Even Data Worksheet'!G13=1,"6%","6.5%")</f>
        <v>6.5%</v>
      </c>
      <c r="J35" s="26"/>
      <c r="K35" s="83" t="str">
        <f>IFERROR(G35-I35, "-")</f>
        <v>-</v>
      </c>
      <c r="L35" s="90"/>
      <c r="M35" s="89"/>
      <c r="N35" s="88"/>
      <c r="O35" s="142">
        <f>'Break-Even Data Worksheet'!E34+'Break-Even Data Worksheet'!E36</f>
        <v>0</v>
      </c>
      <c r="P35" s="85"/>
      <c r="Q35" s="83" t="str">
        <f>IFERROR(+(O35/O17),"-")</f>
        <v>-</v>
      </c>
      <c r="R35" s="22"/>
      <c r="S35" s="21" t="str">
        <f>I35</f>
        <v>6.5%</v>
      </c>
      <c r="T35" s="22"/>
      <c r="U35" s="83" t="str">
        <f>IFERROR(Q35-S35, "-")</f>
        <v>-</v>
      </c>
      <c r="V35" s="87"/>
      <c r="W35" s="85"/>
      <c r="X35" s="86"/>
      <c r="Y35" s="142">
        <f>SUM(E35,O35)</f>
        <v>0</v>
      </c>
      <c r="Z35" s="85"/>
      <c r="AA35" s="83" t="str">
        <f>IFERROR(+(Y35/Y17),"-")</f>
        <v>-</v>
      </c>
      <c r="AB35" s="84"/>
      <c r="AC35" s="83" t="str">
        <f>I35</f>
        <v>6.5%</v>
      </c>
      <c r="AD35" s="84"/>
      <c r="AE35" s="83" t="str">
        <f>IFERROR(AA35-AC35, "-")</f>
        <v>-</v>
      </c>
      <c r="AF35" s="82"/>
    </row>
    <row r="36" spans="1:32" ht="5" customHeight="1" x14ac:dyDescent="0.2">
      <c r="D36" s="95"/>
      <c r="E36" s="143"/>
      <c r="F36" s="85"/>
      <c r="G36" s="84"/>
      <c r="H36" s="85"/>
      <c r="I36" s="26"/>
      <c r="J36" s="26"/>
      <c r="K36" s="26"/>
      <c r="L36" s="93"/>
      <c r="M36" s="85"/>
      <c r="N36" s="88"/>
      <c r="O36" s="143"/>
      <c r="P36" s="85"/>
      <c r="Q36" s="84"/>
      <c r="R36" s="22"/>
      <c r="S36" s="22"/>
      <c r="T36" s="22"/>
      <c r="U36" s="26"/>
      <c r="V36" s="87"/>
      <c r="W36" s="85"/>
      <c r="X36" s="86"/>
      <c r="Y36" s="143"/>
      <c r="Z36" s="85"/>
      <c r="AA36" s="84"/>
      <c r="AB36" s="84"/>
      <c r="AC36" s="84"/>
      <c r="AD36" s="84"/>
      <c r="AE36" s="26"/>
      <c r="AF36" s="82"/>
    </row>
    <row r="37" spans="1:32" ht="22" customHeight="1" x14ac:dyDescent="0.2">
      <c r="A37" s="8"/>
      <c r="B37" s="8" t="s">
        <v>35</v>
      </c>
      <c r="C37" s="8"/>
      <c r="D37" s="13"/>
      <c r="E37" s="144">
        <f>'Break-Even Data Worksheet'!C42</f>
        <v>0</v>
      </c>
      <c r="F37" s="97"/>
      <c r="G37" s="17" t="str">
        <f>IFERROR(+(E37/E17),"-")</f>
        <v>-</v>
      </c>
      <c r="H37" s="97"/>
      <c r="I37" s="17">
        <v>1.4E-2</v>
      </c>
      <c r="J37" s="99"/>
      <c r="K37" s="17" t="str">
        <f>IFERROR(G37-I37, "-")</f>
        <v>-</v>
      </c>
      <c r="L37" s="11"/>
      <c r="M37" s="98"/>
      <c r="N37" s="14"/>
      <c r="O37" s="144">
        <f>'Break-Even Data Worksheet'!E42</f>
        <v>0</v>
      </c>
      <c r="P37" s="97"/>
      <c r="Q37" s="17" t="str">
        <f>IFERROR(+(O37/O17),"-")</f>
        <v>-</v>
      </c>
      <c r="R37" s="24"/>
      <c r="S37" s="23">
        <f>I37</f>
        <v>1.4E-2</v>
      </c>
      <c r="T37" s="24"/>
      <c r="U37" s="17" t="str">
        <f>IFERROR(Q37-S37, "-")</f>
        <v>-</v>
      </c>
      <c r="V37" s="15"/>
      <c r="W37" s="97"/>
      <c r="X37" s="16"/>
      <c r="Y37" s="144">
        <f>SUM(E37,O37)</f>
        <v>0</v>
      </c>
      <c r="Z37" s="97"/>
      <c r="AA37" s="17" t="str">
        <f>IFERROR(+(Y37/Y17),"-")</f>
        <v>-</v>
      </c>
      <c r="AB37" s="96"/>
      <c r="AC37" s="17">
        <f>I37</f>
        <v>1.4E-2</v>
      </c>
      <c r="AD37" s="96"/>
      <c r="AE37" s="17" t="str">
        <f>IFERROR(AA37-AC37, "-")</f>
        <v>-</v>
      </c>
      <c r="AF37" s="82"/>
    </row>
    <row r="38" spans="1:32" ht="5" customHeight="1" x14ac:dyDescent="0.2">
      <c r="D38" s="95"/>
      <c r="E38" s="143"/>
      <c r="F38" s="85"/>
      <c r="G38" s="84"/>
      <c r="H38" s="85"/>
      <c r="I38" s="26"/>
      <c r="J38" s="26"/>
      <c r="K38" s="26"/>
      <c r="L38" s="93"/>
      <c r="M38" s="85"/>
      <c r="N38" s="88"/>
      <c r="O38" s="143"/>
      <c r="P38" s="85"/>
      <c r="Q38" s="84"/>
      <c r="R38" s="22"/>
      <c r="S38" s="22"/>
      <c r="T38" s="22"/>
      <c r="U38" s="26"/>
      <c r="V38" s="87"/>
      <c r="W38" s="85"/>
      <c r="X38" s="86"/>
      <c r="Y38" s="143"/>
      <c r="Z38" s="85"/>
      <c r="AA38" s="84"/>
      <c r="AB38" s="84"/>
      <c r="AC38" s="84"/>
      <c r="AD38" s="84"/>
      <c r="AE38" s="26"/>
      <c r="AF38" s="82"/>
    </row>
    <row r="39" spans="1:32" ht="22" customHeight="1" x14ac:dyDescent="0.2">
      <c r="B39" t="s">
        <v>23</v>
      </c>
      <c r="D39" s="95"/>
      <c r="E39" s="142">
        <f>'Break-Even Data Worksheet'!C52</f>
        <v>0</v>
      </c>
      <c r="F39" s="85"/>
      <c r="G39" s="83" t="str">
        <f>IFERROR(+(E39/E17),"-")</f>
        <v>-</v>
      </c>
      <c r="H39" s="85"/>
      <c r="I39" s="83" t="str">
        <f>IF('Break-Even Data Worksheet'!G13=1,"8%","8.5%")</f>
        <v>8.5%</v>
      </c>
      <c r="J39" s="26"/>
      <c r="K39" s="83" t="str">
        <f>IFERROR(G39-I39, "-")</f>
        <v>-</v>
      </c>
      <c r="L39" s="90"/>
      <c r="M39" s="89"/>
      <c r="N39" s="88"/>
      <c r="O39" s="142">
        <f>'Break-Even Data Worksheet'!E52</f>
        <v>0</v>
      </c>
      <c r="P39" s="85"/>
      <c r="Q39" s="83" t="str">
        <f>IFERROR(+(O39/O17),"-")</f>
        <v>-</v>
      </c>
      <c r="R39" s="22"/>
      <c r="S39" s="21" t="str">
        <f>I39</f>
        <v>8.5%</v>
      </c>
      <c r="T39" s="22"/>
      <c r="U39" s="83" t="str">
        <f>IFERROR(Q39-S39, "-")</f>
        <v>-</v>
      </c>
      <c r="V39" s="87"/>
      <c r="W39" s="85"/>
      <c r="X39" s="86"/>
      <c r="Y39" s="142">
        <f>SUM(E39,O39)</f>
        <v>0</v>
      </c>
      <c r="Z39" s="85"/>
      <c r="AA39" s="83" t="str">
        <f>IFERROR(+(Y39/Y17),"-")</f>
        <v>-</v>
      </c>
      <c r="AB39" s="84"/>
      <c r="AC39" s="83" t="str">
        <f>I39</f>
        <v>8.5%</v>
      </c>
      <c r="AD39" s="84"/>
      <c r="AE39" s="83" t="str">
        <f>IFERROR(AA39-AC39, "-")</f>
        <v>-</v>
      </c>
      <c r="AF39" s="82"/>
    </row>
    <row r="40" spans="1:32" ht="5" customHeight="1" x14ac:dyDescent="0.2">
      <c r="D40" s="95"/>
      <c r="E40" s="143"/>
      <c r="F40" s="85"/>
      <c r="G40" s="84"/>
      <c r="H40" s="85"/>
      <c r="I40" s="84"/>
      <c r="J40" s="26"/>
      <c r="K40" s="26"/>
      <c r="L40" s="93"/>
      <c r="M40" s="85"/>
      <c r="N40" s="88"/>
      <c r="O40" s="143"/>
      <c r="P40" s="85"/>
      <c r="Q40" s="84"/>
      <c r="R40" s="22"/>
      <c r="S40" s="22"/>
      <c r="T40" s="22"/>
      <c r="U40" s="26"/>
      <c r="V40" s="87"/>
      <c r="W40" s="85"/>
      <c r="X40" s="86"/>
      <c r="Y40" s="143"/>
      <c r="Z40" s="85"/>
      <c r="AA40" s="84"/>
      <c r="AB40" s="84"/>
      <c r="AC40" s="84"/>
      <c r="AD40" s="84"/>
      <c r="AE40" s="26"/>
      <c r="AF40" s="82"/>
    </row>
    <row r="41" spans="1:32" ht="22" customHeight="1" x14ac:dyDescent="0.2">
      <c r="A41" s="8"/>
      <c r="B41" s="8" t="s">
        <v>24</v>
      </c>
      <c r="C41" s="8"/>
      <c r="D41" s="13"/>
      <c r="E41" s="144">
        <f>'Break-Even Data Worksheet'!C64</f>
        <v>0</v>
      </c>
      <c r="F41" s="97"/>
      <c r="G41" s="17" t="str">
        <f>IFERROR(+(E41/E17),"-")</f>
        <v>-</v>
      </c>
      <c r="H41" s="97"/>
      <c r="I41" s="17">
        <v>1.2E-2</v>
      </c>
      <c r="J41" s="99"/>
      <c r="K41" s="17" t="str">
        <f>IFERROR(G41-I41, "-")</f>
        <v>-</v>
      </c>
      <c r="L41" s="11"/>
      <c r="M41" s="98"/>
      <c r="N41" s="14"/>
      <c r="O41" s="144">
        <f>'Break-Even Data Worksheet'!E64</f>
        <v>0</v>
      </c>
      <c r="P41" s="97"/>
      <c r="Q41" s="17" t="str">
        <f>IFERROR(+(O41/O17),"-")</f>
        <v>-</v>
      </c>
      <c r="R41" s="24"/>
      <c r="S41" s="23">
        <f>I41</f>
        <v>1.2E-2</v>
      </c>
      <c r="T41" s="24"/>
      <c r="U41" s="17" t="str">
        <f>IFERROR(Q41-S41, "-")</f>
        <v>-</v>
      </c>
      <c r="V41" s="15"/>
      <c r="W41" s="97"/>
      <c r="X41" s="16"/>
      <c r="Y41" s="144">
        <f>SUM(E41,O41)</f>
        <v>0</v>
      </c>
      <c r="Z41" s="97"/>
      <c r="AA41" s="17" t="str">
        <f>IFERROR(+(Y41/Y17),"-")</f>
        <v>-</v>
      </c>
      <c r="AB41" s="96"/>
      <c r="AC41" s="17">
        <f>I41</f>
        <v>1.2E-2</v>
      </c>
      <c r="AD41" s="96"/>
      <c r="AE41" s="17" t="str">
        <f>IFERROR(AA41-AC41, "-")</f>
        <v>-</v>
      </c>
      <c r="AF41" s="82"/>
    </row>
    <row r="42" spans="1:32" ht="5" customHeight="1" x14ac:dyDescent="0.2">
      <c r="D42" s="95"/>
      <c r="E42" s="143"/>
      <c r="F42" s="85"/>
      <c r="G42" s="84"/>
      <c r="H42" s="85"/>
      <c r="I42" s="84"/>
      <c r="J42" s="26"/>
      <c r="K42" s="26"/>
      <c r="L42" s="93"/>
      <c r="M42" s="85"/>
      <c r="N42" s="88"/>
      <c r="O42" s="143"/>
      <c r="P42" s="85"/>
      <c r="Q42" s="84"/>
      <c r="R42" s="22"/>
      <c r="S42" s="22"/>
      <c r="T42" s="22"/>
      <c r="U42" s="26"/>
      <c r="V42" s="87"/>
      <c r="W42" s="85"/>
      <c r="X42" s="86"/>
      <c r="Y42" s="143"/>
      <c r="Z42" s="85"/>
      <c r="AA42" s="84"/>
      <c r="AB42" s="84"/>
      <c r="AC42" s="84"/>
      <c r="AD42" s="84"/>
      <c r="AE42" s="26"/>
      <c r="AF42" s="82"/>
    </row>
    <row r="43" spans="1:32" ht="22" customHeight="1" x14ac:dyDescent="0.2">
      <c r="B43" t="s">
        <v>25</v>
      </c>
      <c r="D43" s="95"/>
      <c r="E43" s="142">
        <f>'Break-Even Data Worksheet'!C56</f>
        <v>0</v>
      </c>
      <c r="F43" s="85"/>
      <c r="G43" s="83" t="str">
        <f>IFERROR(+(E43/E17),"-")</f>
        <v>-</v>
      </c>
      <c r="H43" s="85"/>
      <c r="I43" s="83">
        <v>0.01</v>
      </c>
      <c r="J43" s="26"/>
      <c r="K43" s="83" t="str">
        <f>IFERROR(G43-I43, "-")</f>
        <v>-</v>
      </c>
      <c r="L43" s="90"/>
      <c r="M43" s="89"/>
      <c r="N43" s="88"/>
      <c r="O43" s="142">
        <f>'Break-Even Data Worksheet'!E56</f>
        <v>0</v>
      </c>
      <c r="P43" s="85"/>
      <c r="Q43" s="83" t="str">
        <f>IFERROR(+(O43/O17),"-")</f>
        <v>-</v>
      </c>
      <c r="R43" s="22"/>
      <c r="S43" s="21">
        <v>0.01</v>
      </c>
      <c r="T43" s="22"/>
      <c r="U43" s="83" t="str">
        <f>IFERROR(Q43-S43, "-")</f>
        <v>-</v>
      </c>
      <c r="V43" s="87"/>
      <c r="W43" s="85"/>
      <c r="X43" s="86"/>
      <c r="Y43" s="142">
        <f>SUM(E43,O43)</f>
        <v>0</v>
      </c>
      <c r="Z43" s="85"/>
      <c r="AA43" s="83" t="str">
        <f>IFERROR(+(Y43/Y17),"-")</f>
        <v>-</v>
      </c>
      <c r="AB43" s="84"/>
      <c r="AC43" s="83">
        <v>0.01</v>
      </c>
      <c r="AD43" s="84"/>
      <c r="AE43" s="83" t="str">
        <f>IFERROR(AA43-AC43, "-")</f>
        <v>-</v>
      </c>
      <c r="AF43" s="82"/>
    </row>
    <row r="44" spans="1:32" ht="5" customHeight="1" x14ac:dyDescent="0.2">
      <c r="D44" s="95"/>
      <c r="E44" s="143"/>
      <c r="F44" s="85"/>
      <c r="G44" s="84"/>
      <c r="H44" s="85"/>
      <c r="I44" s="84"/>
      <c r="J44" s="26"/>
      <c r="K44" s="26"/>
      <c r="L44" s="93"/>
      <c r="M44" s="85"/>
      <c r="N44" s="88"/>
      <c r="O44" s="143"/>
      <c r="P44" s="85"/>
      <c r="Q44" s="84"/>
      <c r="R44" s="22"/>
      <c r="S44" s="22"/>
      <c r="T44" s="22"/>
      <c r="U44" s="26"/>
      <c r="V44" s="87"/>
      <c r="W44" s="85"/>
      <c r="X44" s="86"/>
      <c r="Y44" s="143"/>
      <c r="Z44" s="85"/>
      <c r="AA44" s="84"/>
      <c r="AB44" s="84"/>
      <c r="AC44" s="84"/>
      <c r="AD44" s="84"/>
      <c r="AE44" s="26"/>
      <c r="AF44" s="82"/>
    </row>
    <row r="45" spans="1:32" ht="22" customHeight="1" x14ac:dyDescent="0.2">
      <c r="A45" s="8"/>
      <c r="B45" s="8" t="s">
        <v>37</v>
      </c>
      <c r="C45" s="8"/>
      <c r="D45" s="13"/>
      <c r="E45" s="144">
        <f>'Break-Even Data Worksheet'!C62</f>
        <v>0</v>
      </c>
      <c r="F45" s="97"/>
      <c r="G45" s="17" t="str">
        <f>IFERROR(+(E45/E17),"-")</f>
        <v>-</v>
      </c>
      <c r="H45" s="97"/>
      <c r="I45" s="17">
        <v>1.2E-2</v>
      </c>
      <c r="J45" s="99"/>
      <c r="K45" s="17" t="str">
        <f>IFERROR(G45-I45, "-")</f>
        <v>-</v>
      </c>
      <c r="L45" s="11"/>
      <c r="M45" s="98"/>
      <c r="N45" s="14"/>
      <c r="O45" s="144">
        <f>'Break-Even Data Worksheet'!E62</f>
        <v>0</v>
      </c>
      <c r="P45" s="97"/>
      <c r="Q45" s="17" t="str">
        <f>IFERROR(+(O45/O17),"-")</f>
        <v>-</v>
      </c>
      <c r="R45" s="24"/>
      <c r="S45" s="23">
        <v>1.2E-2</v>
      </c>
      <c r="T45" s="24"/>
      <c r="U45" s="17" t="str">
        <f>IFERROR(Q45-S45, "-")</f>
        <v>-</v>
      </c>
      <c r="V45" s="15"/>
      <c r="W45" s="97"/>
      <c r="X45" s="16"/>
      <c r="Y45" s="144">
        <f>SUM(E45,O45)</f>
        <v>0</v>
      </c>
      <c r="Z45" s="97"/>
      <c r="AA45" s="17" t="str">
        <f>IFERROR(+(Y45/Y17),"-")</f>
        <v>-</v>
      </c>
      <c r="AB45" s="96"/>
      <c r="AC45" s="17">
        <v>1.2E-2</v>
      </c>
      <c r="AD45" s="96"/>
      <c r="AE45" s="17" t="str">
        <f>IFERROR(AA45-AC45, "-")</f>
        <v>-</v>
      </c>
      <c r="AF45" s="82"/>
    </row>
    <row r="46" spans="1:32" ht="5" customHeight="1" x14ac:dyDescent="0.2">
      <c r="D46" s="95"/>
      <c r="E46" s="143"/>
      <c r="F46" s="85"/>
      <c r="G46" s="84"/>
      <c r="H46" s="85"/>
      <c r="I46" s="84"/>
      <c r="J46" s="26"/>
      <c r="K46" s="26"/>
      <c r="L46" s="93"/>
      <c r="M46" s="85"/>
      <c r="N46" s="88"/>
      <c r="O46" s="143"/>
      <c r="P46" s="85"/>
      <c r="Q46" s="84"/>
      <c r="R46" s="22"/>
      <c r="S46" s="22"/>
      <c r="T46" s="22"/>
      <c r="U46" s="26"/>
      <c r="V46" s="87"/>
      <c r="W46" s="85"/>
      <c r="X46" s="86"/>
      <c r="Y46" s="143"/>
      <c r="Z46" s="85"/>
      <c r="AA46" s="84"/>
      <c r="AB46" s="84"/>
      <c r="AC46" s="84"/>
      <c r="AD46" s="84"/>
      <c r="AE46" s="26"/>
      <c r="AF46" s="82"/>
    </row>
    <row r="47" spans="1:32" ht="22" customHeight="1" x14ac:dyDescent="0.2">
      <c r="B47" t="s">
        <v>26</v>
      </c>
      <c r="D47" s="95"/>
      <c r="E47" s="142">
        <f>'Break-Even Data Worksheet'!C60</f>
        <v>0</v>
      </c>
      <c r="F47" s="85"/>
      <c r="G47" s="83" t="str">
        <f>IFERROR(+(E47/E17),"-")</f>
        <v>-</v>
      </c>
      <c r="H47" s="85"/>
      <c r="I47" s="83">
        <v>8.0000000000000002E-3</v>
      </c>
      <c r="J47" s="26"/>
      <c r="K47" s="83" t="str">
        <f>IFERROR(G47-I47, "-")</f>
        <v>-</v>
      </c>
      <c r="L47" s="90"/>
      <c r="M47" s="89"/>
      <c r="N47" s="88"/>
      <c r="O47" s="142">
        <f>'Break-Even Data Worksheet'!E60</f>
        <v>0</v>
      </c>
      <c r="P47" s="85"/>
      <c r="Q47" s="83" t="str">
        <f>IFERROR(+(O47/O17),"-")</f>
        <v>-</v>
      </c>
      <c r="R47" s="22"/>
      <c r="S47" s="21">
        <f>I47</f>
        <v>8.0000000000000002E-3</v>
      </c>
      <c r="T47" s="22"/>
      <c r="U47" s="83" t="str">
        <f>IFERROR(Q47-S47, "-")</f>
        <v>-</v>
      </c>
      <c r="V47" s="87"/>
      <c r="W47" s="85"/>
      <c r="X47" s="86"/>
      <c r="Y47" s="142">
        <f>SUM(E47,O47)</f>
        <v>0</v>
      </c>
      <c r="Z47" s="85"/>
      <c r="AA47" s="83" t="str">
        <f>IFERROR(+(Y47/Y17),"-")</f>
        <v>-</v>
      </c>
      <c r="AB47" s="84"/>
      <c r="AC47" s="83">
        <f>I47</f>
        <v>8.0000000000000002E-3</v>
      </c>
      <c r="AD47" s="84"/>
      <c r="AE47" s="83" t="str">
        <f>IFERROR(AA47-AC47, "-")</f>
        <v>-</v>
      </c>
      <c r="AF47" s="82"/>
    </row>
    <row r="48" spans="1:32" ht="5" customHeight="1" x14ac:dyDescent="0.2">
      <c r="D48" s="95"/>
      <c r="E48" s="143"/>
      <c r="F48" s="85"/>
      <c r="G48" s="84"/>
      <c r="H48" s="85"/>
      <c r="I48" s="84"/>
      <c r="J48" s="26"/>
      <c r="K48" s="26"/>
      <c r="L48" s="93"/>
      <c r="M48" s="85"/>
      <c r="N48" s="88"/>
      <c r="O48" s="143"/>
      <c r="P48" s="85"/>
      <c r="Q48" s="84"/>
      <c r="R48" s="22"/>
      <c r="S48" s="22"/>
      <c r="T48" s="22"/>
      <c r="U48" s="26"/>
      <c r="V48" s="87"/>
      <c r="W48" s="85"/>
      <c r="X48" s="86"/>
      <c r="Y48" s="143"/>
      <c r="Z48" s="85"/>
      <c r="AA48" s="84"/>
      <c r="AB48" s="84"/>
      <c r="AC48" s="84"/>
      <c r="AD48" s="84"/>
      <c r="AE48" s="26"/>
      <c r="AF48" s="82"/>
    </row>
    <row r="49" spans="1:32" ht="22" customHeight="1" x14ac:dyDescent="0.2">
      <c r="A49" s="8"/>
      <c r="B49" s="8" t="s">
        <v>45</v>
      </c>
      <c r="C49" s="8"/>
      <c r="D49" s="13"/>
      <c r="E49" s="144">
        <f>'Break-Even Data Worksheet'!C46</f>
        <v>0</v>
      </c>
      <c r="F49" s="97"/>
      <c r="G49" s="17" t="str">
        <f>IFERROR(+(E49/E17),"-")</f>
        <v>-</v>
      </c>
      <c r="H49" s="97"/>
      <c r="I49" s="17">
        <v>0.01</v>
      </c>
      <c r="J49" s="99"/>
      <c r="K49" s="17" t="str">
        <f>IFERROR(G49-I49, "-")</f>
        <v>-</v>
      </c>
      <c r="L49" s="11"/>
      <c r="M49" s="98"/>
      <c r="N49" s="14"/>
      <c r="O49" s="144">
        <f>'Break-Even Data Worksheet'!E46</f>
        <v>0</v>
      </c>
      <c r="P49" s="97"/>
      <c r="Q49" s="17" t="str">
        <f>IFERROR(+(O49/O17),"-")</f>
        <v>-</v>
      </c>
      <c r="R49" s="24"/>
      <c r="S49" s="23">
        <f>I49</f>
        <v>0.01</v>
      </c>
      <c r="T49" s="24"/>
      <c r="U49" s="17" t="str">
        <f>IFERROR(Q49-S49, "-")</f>
        <v>-</v>
      </c>
      <c r="V49" s="15"/>
      <c r="W49" s="97"/>
      <c r="X49" s="16"/>
      <c r="Y49" s="144">
        <f>SUM(E49,O49)</f>
        <v>0</v>
      </c>
      <c r="Z49" s="97"/>
      <c r="AA49" s="17" t="str">
        <f>IFERROR(+(Y49/Y17),"-")</f>
        <v>-</v>
      </c>
      <c r="AB49" s="96"/>
      <c r="AC49" s="17">
        <f>I49</f>
        <v>0.01</v>
      </c>
      <c r="AD49" s="96"/>
      <c r="AE49" s="17" t="str">
        <f>IFERROR(AA49-AC49, "-")</f>
        <v>-</v>
      </c>
      <c r="AF49" s="82"/>
    </row>
    <row r="50" spans="1:32" ht="5" customHeight="1" x14ac:dyDescent="0.2">
      <c r="D50" s="95"/>
      <c r="E50" s="143"/>
      <c r="F50" s="85"/>
      <c r="G50" s="84"/>
      <c r="H50" s="85"/>
      <c r="I50" s="84"/>
      <c r="J50" s="26"/>
      <c r="K50" s="26"/>
      <c r="L50" s="93"/>
      <c r="M50" s="85"/>
      <c r="N50" s="88"/>
      <c r="O50" s="143"/>
      <c r="P50" s="85"/>
      <c r="Q50" s="84"/>
      <c r="R50" s="22"/>
      <c r="S50" s="22"/>
      <c r="T50" s="22"/>
      <c r="U50" s="26"/>
      <c r="V50" s="87"/>
      <c r="W50" s="85"/>
      <c r="X50" s="86"/>
      <c r="Y50" s="143"/>
      <c r="Z50" s="85"/>
      <c r="AA50" s="84"/>
      <c r="AB50" s="84"/>
      <c r="AC50" s="84"/>
      <c r="AD50" s="84"/>
      <c r="AE50" s="26"/>
      <c r="AF50" s="82"/>
    </row>
    <row r="51" spans="1:32" ht="22" customHeight="1" x14ac:dyDescent="0.2">
      <c r="B51" t="s">
        <v>68</v>
      </c>
      <c r="D51" s="95"/>
      <c r="E51" s="142">
        <f>'Break-Even Data Worksheet'!C58</f>
        <v>0</v>
      </c>
      <c r="F51" s="85"/>
      <c r="G51" s="83" t="str">
        <f>IFERROR(+(E51/E17),"-")</f>
        <v>-</v>
      </c>
      <c r="H51" s="85"/>
      <c r="I51" s="83">
        <v>5.0000000000000001E-3</v>
      </c>
      <c r="J51" s="26"/>
      <c r="K51" s="83" t="str">
        <f>IFERROR(G51-I51, "-")</f>
        <v>-</v>
      </c>
      <c r="L51" s="90"/>
      <c r="M51" s="89"/>
      <c r="N51" s="88"/>
      <c r="O51" s="142">
        <f>'Break-Even Data Worksheet'!E58</f>
        <v>0</v>
      </c>
      <c r="P51" s="85"/>
      <c r="Q51" s="83" t="str">
        <f>IFERROR(+(O51/O17),"-")</f>
        <v>-</v>
      </c>
      <c r="R51" s="22"/>
      <c r="S51" s="21">
        <v>5.0000000000000001E-3</v>
      </c>
      <c r="T51" s="22"/>
      <c r="U51" s="83" t="str">
        <f>IFERROR(Q51-S51, "-")</f>
        <v>-</v>
      </c>
      <c r="V51" s="87"/>
      <c r="W51" s="85"/>
      <c r="X51" s="86"/>
      <c r="Y51" s="142">
        <f>SUM(E51,O51)</f>
        <v>0</v>
      </c>
      <c r="Z51" s="85"/>
      <c r="AA51" s="83" t="str">
        <f>IFERROR(+(Y51/Y17),"-")</f>
        <v>-</v>
      </c>
      <c r="AB51" s="84"/>
      <c r="AC51" s="83">
        <v>5.0000000000000001E-3</v>
      </c>
      <c r="AD51" s="84"/>
      <c r="AE51" s="83" t="str">
        <f>IFERROR(AA51-AC51, "-")</f>
        <v>-</v>
      </c>
      <c r="AF51" s="82"/>
    </row>
    <row r="52" spans="1:32" ht="5" customHeight="1" x14ac:dyDescent="0.2">
      <c r="D52" s="95"/>
      <c r="E52" s="143"/>
      <c r="F52" s="85"/>
      <c r="G52" s="84"/>
      <c r="H52" s="85"/>
      <c r="I52" s="84"/>
      <c r="J52" s="26"/>
      <c r="K52" s="26"/>
      <c r="L52" s="93"/>
      <c r="M52" s="85"/>
      <c r="N52" s="88"/>
      <c r="O52" s="143"/>
      <c r="P52" s="85"/>
      <c r="Q52" s="84"/>
      <c r="R52" s="22"/>
      <c r="S52" s="22"/>
      <c r="T52" s="22"/>
      <c r="U52" s="26"/>
      <c r="V52" s="87"/>
      <c r="W52" s="85"/>
      <c r="X52" s="86"/>
      <c r="Y52" s="143"/>
      <c r="Z52" s="85"/>
      <c r="AA52" s="84"/>
      <c r="AB52" s="84"/>
      <c r="AC52" s="84"/>
      <c r="AD52" s="84"/>
      <c r="AE52" s="26"/>
      <c r="AF52" s="82"/>
    </row>
    <row r="53" spans="1:32" ht="22" customHeight="1" x14ac:dyDescent="0.2">
      <c r="A53" s="8"/>
      <c r="B53" s="8" t="s">
        <v>93</v>
      </c>
      <c r="C53" s="8"/>
      <c r="D53" s="13"/>
      <c r="E53" s="144">
        <f>E77-(E75+SUM(E35:E51))</f>
        <v>0</v>
      </c>
      <c r="F53" s="97"/>
      <c r="G53" s="17" t="str">
        <f>IFERROR(+(E53/E17),"-")</f>
        <v>-</v>
      </c>
      <c r="H53" s="97"/>
      <c r="I53" s="17">
        <v>0.03</v>
      </c>
      <c r="J53" s="99"/>
      <c r="K53" s="17" t="str">
        <f>IFERROR(G53-I53, "-")</f>
        <v>-</v>
      </c>
      <c r="L53" s="11"/>
      <c r="M53" s="98"/>
      <c r="N53" s="14"/>
      <c r="O53" s="144">
        <f>O77-(O75+SUM(O35:O51))</f>
        <v>0</v>
      </c>
      <c r="P53" s="97"/>
      <c r="Q53" s="17" t="str">
        <f>IFERROR(+(O53/O17),"-")</f>
        <v>-</v>
      </c>
      <c r="R53" s="24"/>
      <c r="S53" s="23">
        <f>I53</f>
        <v>0.03</v>
      </c>
      <c r="T53" s="24"/>
      <c r="U53" s="17" t="str">
        <f>IFERROR(Q53-S53, "-")</f>
        <v>-</v>
      </c>
      <c r="V53" s="15"/>
      <c r="W53" s="97"/>
      <c r="X53" s="16"/>
      <c r="Y53" s="144">
        <f>SUM(E53,O53)</f>
        <v>0</v>
      </c>
      <c r="Z53" s="97"/>
      <c r="AA53" s="17" t="str">
        <f>IFERROR(+(Y53/Y17),"-")</f>
        <v>-</v>
      </c>
      <c r="AB53" s="96"/>
      <c r="AC53" s="17">
        <f>I53</f>
        <v>0.03</v>
      </c>
      <c r="AD53" s="96"/>
      <c r="AE53" s="17" t="str">
        <f>IFERROR(AA53-AC53, "-")</f>
        <v>-</v>
      </c>
      <c r="AF53" s="82"/>
    </row>
    <row r="54" spans="1:32" ht="5" customHeight="1" x14ac:dyDescent="0.2">
      <c r="D54" s="95"/>
      <c r="E54" s="143"/>
      <c r="F54" s="85"/>
      <c r="G54" s="84"/>
      <c r="H54" s="85"/>
      <c r="I54" s="84"/>
      <c r="J54" s="26"/>
      <c r="K54" s="26"/>
      <c r="L54" s="93"/>
      <c r="M54" s="85"/>
      <c r="N54" s="88"/>
      <c r="O54" s="143"/>
      <c r="P54" s="85"/>
      <c r="Q54" s="84"/>
      <c r="R54" s="22"/>
      <c r="S54" s="22"/>
      <c r="T54" s="22"/>
      <c r="U54" s="26"/>
      <c r="V54" s="87"/>
      <c r="W54" s="85"/>
      <c r="X54" s="86"/>
      <c r="Y54" s="143"/>
      <c r="Z54" s="85"/>
      <c r="AA54" s="84"/>
      <c r="AB54" s="84"/>
      <c r="AC54" s="84"/>
      <c r="AD54" s="84"/>
      <c r="AE54" s="26"/>
      <c r="AF54" s="82"/>
    </row>
    <row r="55" spans="1:32" ht="22" customHeight="1" x14ac:dyDescent="0.25">
      <c r="B55" s="53" t="s">
        <v>30</v>
      </c>
      <c r="C55" s="53"/>
      <c r="D55" s="92"/>
      <c r="E55" s="147">
        <f>SUM(E35,E37,E39,E41,E43,E45,E47,E49,E51,E53)</f>
        <v>0</v>
      </c>
      <c r="F55" s="85"/>
      <c r="G55" s="83" t="str">
        <f>IFERROR(+(E55/E17),"-")</f>
        <v>-</v>
      </c>
      <c r="H55" s="84"/>
      <c r="I55" s="83">
        <f>I35+I37+I39+I41+I43+I45+I47+I49+I51+I53</f>
        <v>0.25100000000000006</v>
      </c>
      <c r="J55" s="84"/>
      <c r="K55" s="83" t="str">
        <f>IFERROR(G55-I55, "-")</f>
        <v>-</v>
      </c>
      <c r="L55" s="90"/>
      <c r="M55" s="89"/>
      <c r="N55" s="88"/>
      <c r="O55" s="147">
        <f>SUM(O35,O37,O39,O41,O43,O45,O47,O49,O51,O53)</f>
        <v>0</v>
      </c>
      <c r="P55" s="85"/>
      <c r="Q55" s="83" t="str">
        <f>IFERROR(+(O55/O17),"-")</f>
        <v>-</v>
      </c>
      <c r="R55" s="22"/>
      <c r="S55" s="21">
        <f>S35+S37+S39+S41+S43+S45+S47+S49+S51+S53</f>
        <v>0.25100000000000006</v>
      </c>
      <c r="T55" s="22"/>
      <c r="U55" s="83" t="str">
        <f>IFERROR(Q55-S55, "-")</f>
        <v>-</v>
      </c>
      <c r="V55" s="87"/>
      <c r="W55" s="85"/>
      <c r="X55" s="86"/>
      <c r="Y55" s="147">
        <f>SUM(E55,O55)</f>
        <v>0</v>
      </c>
      <c r="Z55" s="85"/>
      <c r="AA55" s="83" t="str">
        <f>IFERROR(+(Y55/Y17),"-")</f>
        <v>-</v>
      </c>
      <c r="AB55" s="84"/>
      <c r="AC55" s="83">
        <f>AC35+AC37+AC39+AC41+AC43+AC45+AC47+AC49+AC51+AC53</f>
        <v>0.25100000000000006</v>
      </c>
      <c r="AD55" s="84"/>
      <c r="AE55" s="83" t="str">
        <f>IFERROR(AA55-AC55, "-")</f>
        <v>-</v>
      </c>
      <c r="AF55" s="82"/>
    </row>
    <row r="56" spans="1:32" ht="12" customHeight="1" x14ac:dyDescent="0.2">
      <c r="D56" s="95"/>
      <c r="E56" s="85"/>
      <c r="F56" s="85"/>
      <c r="G56" s="85"/>
      <c r="H56" s="85"/>
      <c r="I56" s="85"/>
      <c r="J56" s="85"/>
      <c r="K56" s="85"/>
      <c r="L56" s="93"/>
      <c r="M56" s="85"/>
      <c r="N56" s="88"/>
      <c r="O56" s="85"/>
      <c r="P56" s="85"/>
      <c r="Q56" s="85"/>
      <c r="R56" s="85"/>
      <c r="S56" s="85"/>
      <c r="T56" s="85"/>
      <c r="U56" s="85"/>
      <c r="V56" s="87"/>
      <c r="W56" s="85"/>
      <c r="X56" s="86"/>
      <c r="Y56" s="85"/>
      <c r="Z56" s="85"/>
      <c r="AA56" s="85"/>
      <c r="AB56" s="85"/>
      <c r="AC56" s="85"/>
      <c r="AD56" s="85"/>
      <c r="AE56" s="85"/>
      <c r="AF56" s="82"/>
    </row>
    <row r="57" spans="1:32" ht="27" customHeight="1" x14ac:dyDescent="0.2">
      <c r="A57" s="10"/>
      <c r="B57" s="9" t="s">
        <v>65</v>
      </c>
      <c r="C57" s="114"/>
      <c r="D57" s="113"/>
      <c r="E57" s="112" t="s">
        <v>7</v>
      </c>
      <c r="F57" s="112"/>
      <c r="G57" s="112" t="s">
        <v>8</v>
      </c>
      <c r="H57" s="112"/>
      <c r="I57" s="112" t="s">
        <v>9</v>
      </c>
      <c r="J57" s="112"/>
      <c r="K57" s="112" t="s">
        <v>10</v>
      </c>
      <c r="L57" s="111"/>
      <c r="M57" s="107"/>
      <c r="N57" s="110"/>
      <c r="O57" s="109" t="s">
        <v>7</v>
      </c>
      <c r="P57" s="109"/>
      <c r="Q57" s="109" t="s">
        <v>8</v>
      </c>
      <c r="R57" s="109"/>
      <c r="S57" s="109" t="s">
        <v>9</v>
      </c>
      <c r="T57" s="109"/>
      <c r="U57" s="109" t="s">
        <v>10</v>
      </c>
      <c r="V57" s="108"/>
      <c r="W57" s="107"/>
      <c r="X57" s="106"/>
      <c r="Y57" s="105" t="s">
        <v>7</v>
      </c>
      <c r="Z57" s="105"/>
      <c r="AA57" s="105" t="s">
        <v>8</v>
      </c>
      <c r="AB57" s="105"/>
      <c r="AC57" s="105" t="s">
        <v>9</v>
      </c>
      <c r="AD57" s="105"/>
      <c r="AE57" s="105" t="s">
        <v>10</v>
      </c>
      <c r="AF57" s="104"/>
    </row>
    <row r="58" spans="1:32" ht="5" customHeight="1" x14ac:dyDescent="0.2">
      <c r="D58" s="95"/>
      <c r="E58" s="103"/>
      <c r="F58" s="103"/>
      <c r="G58" s="103"/>
      <c r="H58" s="103"/>
      <c r="I58" s="103"/>
      <c r="J58" s="103"/>
      <c r="K58" s="103"/>
      <c r="L58" s="93"/>
      <c r="M58" s="85"/>
      <c r="N58" s="88"/>
      <c r="O58" s="102"/>
      <c r="P58" s="102"/>
      <c r="Q58" s="102"/>
      <c r="R58" s="102"/>
      <c r="S58" s="102"/>
      <c r="T58" s="102"/>
      <c r="U58" s="102"/>
      <c r="V58" s="87"/>
      <c r="W58" s="85"/>
      <c r="X58" s="86"/>
      <c r="Y58" s="101"/>
      <c r="Z58" s="101"/>
      <c r="AA58" s="101"/>
      <c r="AB58" s="101"/>
      <c r="AC58" s="101"/>
      <c r="AD58" s="101"/>
      <c r="AE58" s="101"/>
      <c r="AF58" s="82"/>
    </row>
    <row r="59" spans="1:32" ht="22" customHeight="1" x14ac:dyDescent="0.2">
      <c r="B59" t="s">
        <v>33</v>
      </c>
      <c r="D59" s="95"/>
      <c r="E59" s="142">
        <f>'Break-Even Data Worksheet'!C38</f>
        <v>0</v>
      </c>
      <c r="F59" s="85"/>
      <c r="G59" s="83" t="str">
        <f>IFERROR(+(E59/E17),"-")</f>
        <v>-</v>
      </c>
      <c r="H59" s="85"/>
      <c r="I59" s="83">
        <v>0</v>
      </c>
      <c r="J59" s="26"/>
      <c r="K59" s="83" t="str">
        <f>IFERROR(G59-I59, "-")</f>
        <v>-</v>
      </c>
      <c r="L59" s="90"/>
      <c r="M59" s="89"/>
      <c r="N59" s="88"/>
      <c r="O59" s="142">
        <f>'Break-Even Data Worksheet'!E38</f>
        <v>0</v>
      </c>
      <c r="P59" s="85"/>
      <c r="Q59" s="83" t="str">
        <f>IFERROR(+(O59/O17),"-")</f>
        <v>-</v>
      </c>
      <c r="R59" s="84"/>
      <c r="S59" s="83">
        <v>0</v>
      </c>
      <c r="T59" s="84"/>
      <c r="U59" s="83" t="str">
        <f>IFERROR(Q59-S59, "-")</f>
        <v>-</v>
      </c>
      <c r="V59" s="87"/>
      <c r="W59" s="85"/>
      <c r="X59" s="86"/>
      <c r="Y59" s="142">
        <f>SUM(E59,O59)</f>
        <v>0</v>
      </c>
      <c r="Z59" s="85"/>
      <c r="AA59" s="83" t="str">
        <f>IFERROR(+(Y59/Y17),"-")</f>
        <v>-</v>
      </c>
      <c r="AB59" s="84"/>
      <c r="AC59" s="83">
        <v>0</v>
      </c>
      <c r="AD59" s="84"/>
      <c r="AE59" s="83" t="str">
        <f>IFERROR(AA59-AC59, "-")</f>
        <v>-</v>
      </c>
      <c r="AF59" s="82"/>
    </row>
    <row r="60" spans="1:32" ht="5" customHeight="1" x14ac:dyDescent="0.2">
      <c r="D60" s="95"/>
      <c r="E60" s="143"/>
      <c r="F60" s="85"/>
      <c r="G60" s="84"/>
      <c r="H60" s="85"/>
      <c r="I60" s="84"/>
      <c r="J60" s="26"/>
      <c r="K60" s="26"/>
      <c r="L60" s="93"/>
      <c r="M60" s="85"/>
      <c r="N60" s="88"/>
      <c r="O60" s="143"/>
      <c r="P60" s="85"/>
      <c r="Q60" s="84"/>
      <c r="R60" s="84"/>
      <c r="S60" s="84"/>
      <c r="T60" s="84"/>
      <c r="U60" s="26"/>
      <c r="V60" s="87"/>
      <c r="W60" s="85"/>
      <c r="X60" s="86"/>
      <c r="Y60" s="143"/>
      <c r="Z60" s="85"/>
      <c r="AA60" s="84"/>
      <c r="AB60" s="84"/>
      <c r="AC60" s="84"/>
      <c r="AD60" s="84"/>
      <c r="AE60" s="26"/>
      <c r="AF60" s="82"/>
    </row>
    <row r="61" spans="1:32" ht="22" customHeight="1" x14ac:dyDescent="0.2">
      <c r="A61" s="8"/>
      <c r="B61" s="8" t="s">
        <v>27</v>
      </c>
      <c r="C61" s="8"/>
      <c r="D61" s="13"/>
      <c r="E61" s="144">
        <f>'Break-Even Data Worksheet'!C40</f>
        <v>0</v>
      </c>
      <c r="F61" s="97"/>
      <c r="G61" s="17" t="str">
        <f>IFERROR(+(E61/E17),"-")</f>
        <v>-</v>
      </c>
      <c r="H61" s="97"/>
      <c r="I61" s="17" t="str">
        <f>IF('Break-Even Data Worksheet'!G13=1,"10.0%","7.0%")</f>
        <v>7.0%</v>
      </c>
      <c r="J61" s="99"/>
      <c r="K61" s="17" t="str">
        <f>IFERROR(G61-I61, "-")</f>
        <v>-</v>
      </c>
      <c r="L61" s="11"/>
      <c r="M61" s="98"/>
      <c r="N61" s="14"/>
      <c r="O61" s="144">
        <f>'Break-Even Data Worksheet'!E40</f>
        <v>0</v>
      </c>
      <c r="P61" s="97"/>
      <c r="Q61" s="17" t="str">
        <f>IFERROR(+(O61/O17),"-")</f>
        <v>-</v>
      </c>
      <c r="R61" s="96"/>
      <c r="S61" s="17" t="str">
        <f>I61</f>
        <v>7.0%</v>
      </c>
      <c r="T61" s="96"/>
      <c r="U61" s="17" t="str">
        <f>IFERROR(Q61-S61, "-")</f>
        <v>-</v>
      </c>
      <c r="V61" s="15"/>
      <c r="W61" s="97"/>
      <c r="X61" s="16"/>
      <c r="Y61" s="144">
        <f>SUM(E61,O61)</f>
        <v>0</v>
      </c>
      <c r="Z61" s="97"/>
      <c r="AA61" s="17" t="str">
        <f>IFERROR(+(Y61/Y17),"-")</f>
        <v>-</v>
      </c>
      <c r="AB61" s="96"/>
      <c r="AC61" s="17" t="str">
        <f>I61</f>
        <v>7.0%</v>
      </c>
      <c r="AD61" s="96"/>
      <c r="AE61" s="17" t="str">
        <f>IFERROR(AA61-AC61, "-")</f>
        <v>-</v>
      </c>
      <c r="AF61" s="82"/>
    </row>
    <row r="62" spans="1:32" ht="5" customHeight="1" x14ac:dyDescent="0.2">
      <c r="D62" s="95"/>
      <c r="E62" s="143"/>
      <c r="F62" s="85"/>
      <c r="G62" s="84"/>
      <c r="H62" s="85"/>
      <c r="I62" s="84"/>
      <c r="J62" s="26"/>
      <c r="K62" s="26"/>
      <c r="L62" s="93"/>
      <c r="M62" s="85"/>
      <c r="N62" s="88"/>
      <c r="O62" s="143"/>
      <c r="P62" s="85"/>
      <c r="Q62" s="84"/>
      <c r="R62" s="84"/>
      <c r="S62" s="84"/>
      <c r="T62" s="84"/>
      <c r="U62" s="26"/>
      <c r="V62" s="87"/>
      <c r="W62" s="85"/>
      <c r="X62" s="86"/>
      <c r="Y62" s="143"/>
      <c r="Z62" s="85"/>
      <c r="AA62" s="84"/>
      <c r="AB62" s="84"/>
      <c r="AC62" s="84"/>
      <c r="AD62" s="84"/>
      <c r="AE62" s="26"/>
      <c r="AF62" s="82"/>
    </row>
    <row r="63" spans="1:32" ht="22" customHeight="1" x14ac:dyDescent="0.2">
      <c r="B63" t="s">
        <v>67</v>
      </c>
      <c r="D63" s="95"/>
      <c r="E63" s="142">
        <f>'Break-Even Data Worksheet'!C44</f>
        <v>0</v>
      </c>
      <c r="F63" s="85"/>
      <c r="G63" s="83" t="str">
        <f>IFERROR(+(E63/E17), "-")</f>
        <v>-</v>
      </c>
      <c r="H63" s="85"/>
      <c r="I63" s="83">
        <v>1.4E-2</v>
      </c>
      <c r="J63" s="26"/>
      <c r="K63" s="83" t="str">
        <f>IFERROR(G63-I63, "-")</f>
        <v>-</v>
      </c>
      <c r="L63" s="90"/>
      <c r="M63" s="89"/>
      <c r="N63" s="88"/>
      <c r="O63" s="142">
        <f>'Break-Even Data Worksheet'!E44</f>
        <v>0</v>
      </c>
      <c r="P63" s="85"/>
      <c r="Q63" s="83" t="str">
        <f>IFERROR(+(O63/O17), "-")</f>
        <v>-</v>
      </c>
      <c r="R63" s="84"/>
      <c r="S63" s="83">
        <f>I63</f>
        <v>1.4E-2</v>
      </c>
      <c r="T63" s="84"/>
      <c r="U63" s="83" t="str">
        <f>IFERROR(Q63-S63, "-")</f>
        <v>-</v>
      </c>
      <c r="V63" s="87"/>
      <c r="W63" s="85"/>
      <c r="X63" s="86"/>
      <c r="Y63" s="142">
        <f>SUM(E63,O63)</f>
        <v>0</v>
      </c>
      <c r="Z63" s="85"/>
      <c r="AA63" s="83" t="str">
        <f>IFERROR(+(Y63/Y17), "-")</f>
        <v>-</v>
      </c>
      <c r="AB63" s="84"/>
      <c r="AC63" s="83">
        <f>I63</f>
        <v>1.4E-2</v>
      </c>
      <c r="AD63" s="84"/>
      <c r="AE63" s="83" t="str">
        <f>IFERROR(AA63-AC63, "-")</f>
        <v>-</v>
      </c>
      <c r="AF63" s="82"/>
    </row>
    <row r="64" spans="1:32" ht="5" customHeight="1" x14ac:dyDescent="0.2">
      <c r="D64" s="95"/>
      <c r="E64" s="143"/>
      <c r="F64" s="85"/>
      <c r="G64" s="84"/>
      <c r="H64" s="85"/>
      <c r="I64" s="84"/>
      <c r="J64" s="26"/>
      <c r="K64" s="26"/>
      <c r="L64" s="93"/>
      <c r="M64" s="85"/>
      <c r="N64" s="88"/>
      <c r="O64" s="143"/>
      <c r="P64" s="85"/>
      <c r="Q64" s="84"/>
      <c r="R64" s="84"/>
      <c r="S64" s="84"/>
      <c r="T64" s="84"/>
      <c r="U64" s="26"/>
      <c r="V64" s="87"/>
      <c r="W64" s="85"/>
      <c r="X64" s="86"/>
      <c r="Y64" s="143"/>
      <c r="Z64" s="85"/>
      <c r="AA64" s="84"/>
      <c r="AB64" s="84"/>
      <c r="AC64" s="84"/>
      <c r="AD64" s="84"/>
      <c r="AE64" s="26"/>
      <c r="AF64" s="82"/>
    </row>
    <row r="65" spans="1:32" ht="22" customHeight="1" x14ac:dyDescent="0.2">
      <c r="A65" s="8"/>
      <c r="B65" s="8" t="s">
        <v>28</v>
      </c>
      <c r="C65" s="8"/>
      <c r="D65" s="13"/>
      <c r="E65" s="144">
        <f>'Break-Even Data Worksheet'!C54</f>
        <v>0</v>
      </c>
      <c r="F65" s="97"/>
      <c r="G65" s="17" t="str">
        <f>IFERROR(+(E65/E17), "-")</f>
        <v>-</v>
      </c>
      <c r="H65" s="97"/>
      <c r="I65" s="17">
        <v>0.03</v>
      </c>
      <c r="J65" s="99"/>
      <c r="K65" s="17" t="str">
        <f>IFERROR(G65-I65, "-")</f>
        <v>-</v>
      </c>
      <c r="L65" s="11"/>
      <c r="M65" s="98"/>
      <c r="N65" s="14"/>
      <c r="O65" s="144">
        <f>'Break-Even Data Worksheet'!E54</f>
        <v>0</v>
      </c>
      <c r="P65" s="97"/>
      <c r="Q65" s="17" t="str">
        <f>IFERROR(+(O65/O17), "-")</f>
        <v>-</v>
      </c>
      <c r="R65" s="96"/>
      <c r="S65" s="17">
        <v>0.03</v>
      </c>
      <c r="T65" s="96"/>
      <c r="U65" s="17" t="str">
        <f>IFERROR(Q65-S65, "-")</f>
        <v>-</v>
      </c>
      <c r="V65" s="15"/>
      <c r="W65" s="97"/>
      <c r="X65" s="16"/>
      <c r="Y65" s="144">
        <f>SUM(E65,O65)</f>
        <v>0</v>
      </c>
      <c r="Z65" s="97"/>
      <c r="AA65" s="17" t="str">
        <f>IFERROR(+(Y65/Y17), "-")</f>
        <v>-</v>
      </c>
      <c r="AB65" s="96"/>
      <c r="AC65" s="17">
        <v>0.03</v>
      </c>
      <c r="AD65" s="96"/>
      <c r="AE65" s="17" t="str">
        <f>IFERROR(AA65-AC65, "-")</f>
        <v>-</v>
      </c>
      <c r="AF65" s="82"/>
    </row>
    <row r="66" spans="1:32" ht="5" customHeight="1" x14ac:dyDescent="0.2">
      <c r="D66" s="95"/>
      <c r="E66" s="143"/>
      <c r="F66" s="85"/>
      <c r="G66" s="84"/>
      <c r="H66" s="85"/>
      <c r="I66" s="84"/>
      <c r="J66" s="26"/>
      <c r="K66" s="26"/>
      <c r="L66" s="93"/>
      <c r="M66" s="85"/>
      <c r="N66" s="88"/>
      <c r="O66" s="143"/>
      <c r="P66" s="85"/>
      <c r="Q66" s="84"/>
      <c r="R66" s="84"/>
      <c r="S66" s="84"/>
      <c r="T66" s="84"/>
      <c r="U66" s="26"/>
      <c r="V66" s="87"/>
      <c r="W66" s="85"/>
      <c r="X66" s="86"/>
      <c r="Y66" s="143"/>
      <c r="Z66" s="85"/>
      <c r="AA66" s="84"/>
      <c r="AB66" s="84"/>
      <c r="AC66" s="84"/>
      <c r="AD66" s="84"/>
      <c r="AE66" s="26"/>
      <c r="AF66" s="82"/>
    </row>
    <row r="67" spans="1:32" ht="22" customHeight="1" x14ac:dyDescent="0.2">
      <c r="B67" t="s">
        <v>29</v>
      </c>
      <c r="D67" s="95"/>
      <c r="E67" s="142">
        <f>'Break-Even Data Worksheet'!C66</f>
        <v>0</v>
      </c>
      <c r="F67" s="85"/>
      <c r="G67" s="83" t="str">
        <f>IFERROR(+(E67/E17), "-")</f>
        <v>-</v>
      </c>
      <c r="H67" s="85"/>
      <c r="I67" s="83">
        <v>5.0000000000000001E-3</v>
      </c>
      <c r="J67" s="26"/>
      <c r="K67" s="83" t="str">
        <f>IFERROR(G67-I67, "-")</f>
        <v>-</v>
      </c>
      <c r="L67" s="90"/>
      <c r="M67" s="89"/>
      <c r="N67" s="88"/>
      <c r="O67" s="142">
        <f>'Break-Even Data Worksheet'!E66</f>
        <v>0</v>
      </c>
      <c r="P67" s="85"/>
      <c r="Q67" s="83" t="str">
        <f>IFERROR(+(O67/O17), "-")</f>
        <v>-</v>
      </c>
      <c r="R67" s="84"/>
      <c r="S67" s="83">
        <v>5.0000000000000001E-3</v>
      </c>
      <c r="T67" s="84"/>
      <c r="U67" s="83" t="str">
        <f>IFERROR(Q67-S67, "-")</f>
        <v>-</v>
      </c>
      <c r="V67" s="87"/>
      <c r="W67" s="85"/>
      <c r="X67" s="86"/>
      <c r="Y67" s="142">
        <f>SUM(E67,O67)</f>
        <v>0</v>
      </c>
      <c r="Z67" s="85"/>
      <c r="AA67" s="83" t="str">
        <f>IFERROR(+(Y67/Y17), "-")</f>
        <v>-</v>
      </c>
      <c r="AB67" s="84"/>
      <c r="AC67" s="83">
        <v>5.0000000000000001E-3</v>
      </c>
      <c r="AD67" s="84"/>
      <c r="AE67" s="83" t="str">
        <f>IFERROR(AA67-AC67, "-")</f>
        <v>-</v>
      </c>
      <c r="AF67" s="82"/>
    </row>
    <row r="68" spans="1:32" ht="5" customHeight="1" x14ac:dyDescent="0.2">
      <c r="D68" s="95"/>
      <c r="E68" s="143"/>
      <c r="F68" s="85"/>
      <c r="G68" s="84"/>
      <c r="H68" s="85"/>
      <c r="I68" s="84"/>
      <c r="J68" s="26"/>
      <c r="K68" s="26"/>
      <c r="L68" s="93"/>
      <c r="M68" s="85"/>
      <c r="N68" s="88"/>
      <c r="O68" s="143"/>
      <c r="P68" s="85"/>
      <c r="Q68" s="84"/>
      <c r="R68" s="84"/>
      <c r="S68" s="84"/>
      <c r="T68" s="84"/>
      <c r="U68" s="26"/>
      <c r="V68" s="87"/>
      <c r="W68" s="85"/>
      <c r="X68" s="86"/>
      <c r="Y68" s="143"/>
      <c r="Z68" s="85"/>
      <c r="AA68" s="84"/>
      <c r="AB68" s="84"/>
      <c r="AC68" s="84"/>
      <c r="AD68" s="84"/>
      <c r="AE68" s="26"/>
      <c r="AF68" s="82"/>
    </row>
    <row r="69" spans="1:32" ht="22" customHeight="1" x14ac:dyDescent="0.2">
      <c r="A69" s="8"/>
      <c r="B69" s="8" t="s">
        <v>70</v>
      </c>
      <c r="C69" s="8"/>
      <c r="D69" s="13"/>
      <c r="E69" s="144">
        <f>'Break-Even Data Worksheet'!C48</f>
        <v>0</v>
      </c>
      <c r="F69" s="97"/>
      <c r="G69" s="17" t="str">
        <f>IFERROR(+(E69/E17), "-")</f>
        <v>-</v>
      </c>
      <c r="H69" s="97"/>
      <c r="I69" s="17">
        <v>0.02</v>
      </c>
      <c r="J69" s="99"/>
      <c r="K69" s="17" t="str">
        <f>IFERROR(G69-I69, "-")</f>
        <v>-</v>
      </c>
      <c r="L69" s="11"/>
      <c r="M69" s="98"/>
      <c r="N69" s="14"/>
      <c r="O69" s="144">
        <f>'Break-Even Data Worksheet'!E48</f>
        <v>0</v>
      </c>
      <c r="P69" s="97"/>
      <c r="Q69" s="17" t="str">
        <f>IFERROR(+(O69/O17), "-")</f>
        <v>-</v>
      </c>
      <c r="R69" s="96"/>
      <c r="S69" s="17">
        <v>0.02</v>
      </c>
      <c r="T69" s="96"/>
      <c r="U69" s="17" t="str">
        <f>IFERROR(Q69-S69, "-")</f>
        <v>-</v>
      </c>
      <c r="V69" s="15"/>
      <c r="W69" s="97"/>
      <c r="X69" s="16"/>
      <c r="Y69" s="144">
        <f>SUM(E69,O69)</f>
        <v>0</v>
      </c>
      <c r="Z69" s="97"/>
      <c r="AA69" s="17" t="str">
        <f>IFERROR(+(Y69/Y17), "-")</f>
        <v>-</v>
      </c>
      <c r="AB69" s="96"/>
      <c r="AC69" s="17">
        <v>0.02</v>
      </c>
      <c r="AD69" s="96"/>
      <c r="AE69" s="17" t="str">
        <f>IFERROR(AA69-AC69, "-")</f>
        <v>-</v>
      </c>
      <c r="AF69" s="82"/>
    </row>
    <row r="70" spans="1:32" ht="5" customHeight="1" x14ac:dyDescent="0.2">
      <c r="D70" s="95"/>
      <c r="E70" s="143"/>
      <c r="F70" s="85"/>
      <c r="G70" s="84"/>
      <c r="H70" s="85"/>
      <c r="I70" s="84"/>
      <c r="J70" s="26"/>
      <c r="K70" s="26"/>
      <c r="L70" s="93"/>
      <c r="M70" s="85"/>
      <c r="N70" s="88"/>
      <c r="O70" s="143"/>
      <c r="P70" s="85"/>
      <c r="Q70" s="84"/>
      <c r="R70" s="84"/>
      <c r="S70" s="84"/>
      <c r="T70" s="84"/>
      <c r="U70" s="26"/>
      <c r="V70" s="87"/>
      <c r="W70" s="85"/>
      <c r="X70" s="86"/>
      <c r="Y70" s="143"/>
      <c r="Z70" s="85"/>
      <c r="AA70" s="84"/>
      <c r="AB70" s="84"/>
      <c r="AC70" s="84"/>
      <c r="AD70" s="84"/>
      <c r="AE70" s="26"/>
      <c r="AF70" s="82"/>
    </row>
    <row r="71" spans="1:32" ht="22" customHeight="1" x14ac:dyDescent="0.2">
      <c r="B71" t="s">
        <v>71</v>
      </c>
      <c r="D71" s="95"/>
      <c r="E71" s="142">
        <f>'Break-Even Data Worksheet'!C50</f>
        <v>0</v>
      </c>
      <c r="F71" s="85"/>
      <c r="G71" s="83" t="str">
        <f>IFERROR(+(E71/E17), "-")</f>
        <v>-</v>
      </c>
      <c r="H71" s="85"/>
      <c r="I71" s="83">
        <v>0.01</v>
      </c>
      <c r="J71" s="26"/>
      <c r="K71" s="83" t="str">
        <f>IFERROR(G71-I71, "-")</f>
        <v>-</v>
      </c>
      <c r="L71" s="90"/>
      <c r="M71" s="89"/>
      <c r="N71" s="88"/>
      <c r="O71" s="142">
        <f>'Break-Even Data Worksheet'!E50</f>
        <v>0</v>
      </c>
      <c r="P71" s="85"/>
      <c r="Q71" s="83" t="str">
        <f>IFERROR(+(O71/O17), "-")</f>
        <v>-</v>
      </c>
      <c r="R71" s="84"/>
      <c r="S71" s="83">
        <f>I71</f>
        <v>0.01</v>
      </c>
      <c r="T71" s="84"/>
      <c r="U71" s="83" t="str">
        <f>IFERROR(Q71-S71, "-")</f>
        <v>-</v>
      </c>
      <c r="V71" s="87"/>
      <c r="W71" s="85"/>
      <c r="X71" s="86"/>
      <c r="Y71" s="142">
        <f>SUM(E71,O71)</f>
        <v>0</v>
      </c>
      <c r="Z71" s="85"/>
      <c r="AA71" s="83" t="str">
        <f>IFERROR(+(Y71/Y17), "-")</f>
        <v>-</v>
      </c>
      <c r="AB71" s="84"/>
      <c r="AC71" s="83">
        <f>I71</f>
        <v>0.01</v>
      </c>
      <c r="AD71" s="84"/>
      <c r="AE71" s="83" t="str">
        <f>IFERROR(AA71-AC71, "-")</f>
        <v>-</v>
      </c>
      <c r="AF71" s="82"/>
    </row>
    <row r="72" spans="1:32" ht="5" customHeight="1" x14ac:dyDescent="0.2">
      <c r="D72" s="95"/>
      <c r="E72" s="143"/>
      <c r="F72" s="85"/>
      <c r="G72" s="84"/>
      <c r="H72" s="85"/>
      <c r="I72" s="84"/>
      <c r="J72" s="26"/>
      <c r="K72" s="26"/>
      <c r="L72" s="93"/>
      <c r="M72" s="85"/>
      <c r="N72" s="88"/>
      <c r="O72" s="143"/>
      <c r="P72" s="85"/>
      <c r="Q72" s="84"/>
      <c r="R72" s="84"/>
      <c r="S72" s="84"/>
      <c r="T72" s="84"/>
      <c r="U72" s="26"/>
      <c r="V72" s="87"/>
      <c r="W72" s="85"/>
      <c r="X72" s="86"/>
      <c r="Y72" s="143"/>
      <c r="Z72" s="85"/>
      <c r="AA72" s="84"/>
      <c r="AB72" s="84"/>
      <c r="AC72" s="84"/>
      <c r="AD72" s="84"/>
      <c r="AE72" s="26"/>
      <c r="AF72" s="82"/>
    </row>
    <row r="73" spans="1:32" ht="22" customHeight="1" x14ac:dyDescent="0.2">
      <c r="A73" s="8"/>
      <c r="B73" s="8" t="s">
        <v>34</v>
      </c>
      <c r="C73" s="8"/>
      <c r="D73" s="13"/>
      <c r="E73" s="144">
        <f>'Break-Even Data Worksheet'!C68</f>
        <v>0</v>
      </c>
      <c r="F73" s="97"/>
      <c r="G73" s="17" t="str">
        <f>IFERROR(+(E73/E17), "-")</f>
        <v>-</v>
      </c>
      <c r="H73" s="97"/>
      <c r="I73" s="17">
        <v>0.02</v>
      </c>
      <c r="J73" s="99"/>
      <c r="K73" s="17" t="str">
        <f>IFERROR(G73-I73, "-")</f>
        <v>-</v>
      </c>
      <c r="L73" s="11"/>
      <c r="M73" s="98"/>
      <c r="N73" s="14"/>
      <c r="O73" s="144">
        <f>'Break-Even Data Worksheet'!E68</f>
        <v>0</v>
      </c>
      <c r="P73" s="97"/>
      <c r="Q73" s="17" t="str">
        <f>IFERROR(+(O73/O17), "-")</f>
        <v>-</v>
      </c>
      <c r="R73" s="96"/>
      <c r="S73" s="17">
        <f>I73</f>
        <v>0.02</v>
      </c>
      <c r="T73" s="96"/>
      <c r="U73" s="17" t="str">
        <f>IFERROR(Q73-S73, "-")</f>
        <v>-</v>
      </c>
      <c r="V73" s="15"/>
      <c r="W73" s="97"/>
      <c r="X73" s="16"/>
      <c r="Y73" s="144">
        <f>SUM(E73,O73)</f>
        <v>0</v>
      </c>
      <c r="Z73" s="97"/>
      <c r="AA73" s="17" t="str">
        <f>IFERROR(+(Y73/Y17), "-")</f>
        <v>-</v>
      </c>
      <c r="AB73" s="96"/>
      <c r="AC73" s="17">
        <f>I73</f>
        <v>0.02</v>
      </c>
      <c r="AD73" s="96"/>
      <c r="AE73" s="17" t="str">
        <f>IFERROR(AA73-AC73, "-")</f>
        <v>-</v>
      </c>
      <c r="AF73" s="82"/>
    </row>
    <row r="74" spans="1:32" ht="5" customHeight="1" x14ac:dyDescent="0.2">
      <c r="D74" s="95"/>
      <c r="E74" s="143"/>
      <c r="F74" s="85"/>
      <c r="G74" s="84"/>
      <c r="H74" s="85"/>
      <c r="I74" s="84"/>
      <c r="J74" s="26"/>
      <c r="K74" s="26"/>
      <c r="L74" s="93"/>
      <c r="M74" s="85"/>
      <c r="N74" s="88"/>
      <c r="O74" s="143"/>
      <c r="P74" s="85"/>
      <c r="Q74" s="84"/>
      <c r="R74" s="84"/>
      <c r="S74" s="84"/>
      <c r="T74" s="84"/>
      <c r="U74" s="26"/>
      <c r="V74" s="87"/>
      <c r="W74" s="85"/>
      <c r="X74" s="86"/>
      <c r="Y74" s="143"/>
      <c r="Z74" s="85"/>
      <c r="AA74" s="84"/>
      <c r="AB74" s="84"/>
      <c r="AC74" s="84"/>
      <c r="AD74" s="84"/>
      <c r="AE74" s="26"/>
      <c r="AF74" s="82"/>
    </row>
    <row r="75" spans="1:32" ht="22" customHeight="1" x14ac:dyDescent="0.25">
      <c r="B75" s="53" t="s">
        <v>60</v>
      </c>
      <c r="C75" s="53"/>
      <c r="D75" s="92"/>
      <c r="E75" s="147">
        <f>SUM(E59:E73)</f>
        <v>0</v>
      </c>
      <c r="F75" s="85"/>
      <c r="G75" s="91" t="str">
        <f>IFERROR(+(E75/E17), "-")</f>
        <v>-</v>
      </c>
      <c r="H75" s="85"/>
      <c r="I75" s="83">
        <f>I59+I61+I63+I65+I67+I69+I71+I73</f>
        <v>0.16900000000000001</v>
      </c>
      <c r="J75" s="26"/>
      <c r="K75" s="83" t="str">
        <f>IFERROR(G75-I75, "-")</f>
        <v>-</v>
      </c>
      <c r="L75" s="90"/>
      <c r="M75" s="89"/>
      <c r="N75" s="88"/>
      <c r="O75" s="142">
        <f>SUM(O59:O73)</f>
        <v>0</v>
      </c>
      <c r="P75" s="85"/>
      <c r="Q75" s="83" t="str">
        <f>IFERROR(+(O75/O17), "-")</f>
        <v>-</v>
      </c>
      <c r="R75" s="84"/>
      <c r="S75" s="83">
        <f>I75</f>
        <v>0.16900000000000001</v>
      </c>
      <c r="T75" s="84"/>
      <c r="U75" s="83" t="str">
        <f>IFERROR(Q75-S75, "-")</f>
        <v>-</v>
      </c>
      <c r="V75" s="87"/>
      <c r="W75" s="85"/>
      <c r="X75" s="86"/>
      <c r="Y75" s="147">
        <f>SUM(E75,O75)</f>
        <v>0</v>
      </c>
      <c r="Z75" s="85"/>
      <c r="AA75" s="83" t="str">
        <f>IFERROR(+(Y75/Y17), "-")</f>
        <v>-</v>
      </c>
      <c r="AB75" s="84"/>
      <c r="AC75" s="83">
        <f>I75</f>
        <v>0.16900000000000001</v>
      </c>
      <c r="AD75" s="84"/>
      <c r="AE75" s="83" t="str">
        <f>IFERROR(AA75-AC75, "-")</f>
        <v>-</v>
      </c>
      <c r="AF75" s="82"/>
    </row>
    <row r="76" spans="1:32" ht="5" customHeight="1" x14ac:dyDescent="0.2">
      <c r="D76" s="95"/>
      <c r="E76" s="143"/>
      <c r="F76" s="85"/>
      <c r="G76" s="94"/>
      <c r="H76" s="85"/>
      <c r="I76" s="84"/>
      <c r="J76" s="26"/>
      <c r="K76" s="26"/>
      <c r="L76" s="93"/>
      <c r="M76" s="85"/>
      <c r="N76" s="88"/>
      <c r="O76" s="143"/>
      <c r="P76" s="85"/>
      <c r="Q76" s="84"/>
      <c r="R76" s="84"/>
      <c r="S76" s="84"/>
      <c r="T76" s="84"/>
      <c r="U76" s="26"/>
      <c r="V76" s="87"/>
      <c r="W76" s="85"/>
      <c r="X76" s="86"/>
      <c r="Y76" s="148"/>
      <c r="Z76" s="85"/>
      <c r="AA76" s="84"/>
      <c r="AB76" s="84"/>
      <c r="AC76" s="84"/>
      <c r="AD76" s="84"/>
      <c r="AE76" s="26"/>
      <c r="AF76" s="82"/>
    </row>
    <row r="77" spans="1:32" ht="22" customHeight="1" x14ac:dyDescent="0.25">
      <c r="A77" s="8"/>
      <c r="B77" s="7" t="s">
        <v>31</v>
      </c>
      <c r="C77" s="7"/>
      <c r="D77" s="12"/>
      <c r="E77" s="146">
        <f>'Break-Even Data Worksheet'!C70</f>
        <v>0</v>
      </c>
      <c r="F77" s="97"/>
      <c r="G77" s="100" t="str">
        <f>IFERROR(+(E77/E17), "-")</f>
        <v>-</v>
      </c>
      <c r="H77" s="97"/>
      <c r="I77" s="17">
        <f>I55+I75</f>
        <v>0.42000000000000004</v>
      </c>
      <c r="J77" s="99"/>
      <c r="K77" s="17" t="str">
        <f>IFERROR(G77-I77, "-")</f>
        <v>-</v>
      </c>
      <c r="L77" s="11"/>
      <c r="M77" s="98"/>
      <c r="N77" s="14"/>
      <c r="O77" s="144">
        <f>'Break-Even Data Worksheet'!E70</f>
        <v>0</v>
      </c>
      <c r="P77" s="97"/>
      <c r="Q77" s="17" t="str">
        <f>IFERROR(+(O77/O17), "-")</f>
        <v>-</v>
      </c>
      <c r="R77" s="96"/>
      <c r="S77" s="17">
        <f>S55+S75</f>
        <v>0.42000000000000004</v>
      </c>
      <c r="T77" s="96"/>
      <c r="U77" s="17" t="str">
        <f>IFERROR(Q77-S77, "-")</f>
        <v>-</v>
      </c>
      <c r="V77" s="15"/>
      <c r="W77" s="97"/>
      <c r="X77" s="16"/>
      <c r="Y77" s="146">
        <f>SUM(E77,O77)</f>
        <v>0</v>
      </c>
      <c r="Z77" s="97"/>
      <c r="AA77" s="17" t="str">
        <f>IFERROR(+(Y77/Y17), "-")</f>
        <v>-</v>
      </c>
      <c r="AB77" s="96"/>
      <c r="AC77" s="17">
        <f>AC55+AC75</f>
        <v>0.42000000000000004</v>
      </c>
      <c r="AD77" s="96"/>
      <c r="AE77" s="17" t="str">
        <f>IFERROR(AA77-AC77, "-")</f>
        <v>-</v>
      </c>
      <c r="AF77" s="82"/>
    </row>
    <row r="78" spans="1:32" ht="5" customHeight="1" x14ac:dyDescent="0.2">
      <c r="D78" s="95"/>
      <c r="E78" s="143"/>
      <c r="F78" s="85"/>
      <c r="G78" s="94"/>
      <c r="H78" s="85"/>
      <c r="I78" s="84"/>
      <c r="J78" s="26"/>
      <c r="K78" s="26"/>
      <c r="L78" s="93"/>
      <c r="M78" s="85"/>
      <c r="N78" s="88"/>
      <c r="O78" s="143"/>
      <c r="P78" s="85"/>
      <c r="Q78" s="84"/>
      <c r="R78" s="84"/>
      <c r="S78" s="84"/>
      <c r="T78" s="84"/>
      <c r="U78" s="26"/>
      <c r="V78" s="87"/>
      <c r="W78" s="85"/>
      <c r="X78" s="86"/>
      <c r="Y78" s="148"/>
      <c r="Z78" s="85"/>
      <c r="AA78" s="84"/>
      <c r="AB78" s="84"/>
      <c r="AC78" s="84"/>
      <c r="AD78" s="84"/>
      <c r="AE78" s="26"/>
      <c r="AF78" s="82"/>
    </row>
    <row r="79" spans="1:32" ht="22" customHeight="1" x14ac:dyDescent="0.25">
      <c r="B79" s="53" t="s">
        <v>92</v>
      </c>
      <c r="C79" s="53"/>
      <c r="D79" s="92"/>
      <c r="E79" s="147">
        <f>E77/12</f>
        <v>0</v>
      </c>
      <c r="F79" s="85"/>
      <c r="G79" s="91" t="str">
        <f>IFERROR(+(E79/(E17/12)), "-")</f>
        <v>-</v>
      </c>
      <c r="H79" s="85"/>
      <c r="I79" s="83"/>
      <c r="J79" s="26"/>
      <c r="K79" s="83" t="str">
        <f>IFERROR(G79-I79, "-")</f>
        <v>-</v>
      </c>
      <c r="L79" s="90"/>
      <c r="M79" s="89"/>
      <c r="N79" s="88"/>
      <c r="O79" s="142">
        <f>O77/12</f>
        <v>0</v>
      </c>
      <c r="P79" s="85"/>
      <c r="Q79" s="83" t="str">
        <f>IFERROR(+(O79/(O17/12)), "-")</f>
        <v>-</v>
      </c>
      <c r="R79" s="84"/>
      <c r="S79" s="83">
        <f>I79</f>
        <v>0</v>
      </c>
      <c r="T79" s="84"/>
      <c r="U79" s="83" t="str">
        <f>IFERROR(Q79-S79, "-")</f>
        <v>-</v>
      </c>
      <c r="V79" s="87"/>
      <c r="W79" s="85"/>
      <c r="X79" s="86"/>
      <c r="Y79" s="147">
        <f>SUM(E79,O79)</f>
        <v>0</v>
      </c>
      <c r="Z79" s="85"/>
      <c r="AA79" s="83" t="str">
        <f>IFERROR(+(Y79/(Y17/12)), "-")</f>
        <v>-</v>
      </c>
      <c r="AB79" s="84"/>
      <c r="AC79" s="83">
        <f>I79</f>
        <v>0</v>
      </c>
      <c r="AD79" s="84"/>
      <c r="AE79" s="83" t="str">
        <f>IFERROR(AA79-AC79, "-")</f>
        <v>-</v>
      </c>
      <c r="AF79" s="82"/>
    </row>
    <row r="80" spans="1:32" ht="5" customHeight="1" x14ac:dyDescent="0.2">
      <c r="D80" s="95"/>
      <c r="E80" s="143"/>
      <c r="F80" s="85"/>
      <c r="G80" s="94"/>
      <c r="H80" s="85"/>
      <c r="I80" s="84"/>
      <c r="J80" s="26"/>
      <c r="K80" s="26"/>
      <c r="L80" s="93"/>
      <c r="M80" s="85"/>
      <c r="N80" s="88"/>
      <c r="O80" s="143"/>
      <c r="P80" s="85"/>
      <c r="Q80" s="84"/>
      <c r="R80" s="84"/>
      <c r="S80" s="84"/>
      <c r="T80" s="84"/>
      <c r="U80" s="26"/>
      <c r="V80" s="87"/>
      <c r="W80" s="85"/>
      <c r="X80" s="86"/>
      <c r="Y80" s="148"/>
      <c r="Z80" s="85"/>
      <c r="AA80" s="84"/>
      <c r="AB80" s="84"/>
      <c r="AC80" s="84"/>
      <c r="AD80" s="84"/>
      <c r="AE80" s="26"/>
      <c r="AF80" s="82"/>
    </row>
    <row r="81" spans="2:32" ht="22" customHeight="1" x14ac:dyDescent="0.25">
      <c r="B81" s="53" t="s">
        <v>32</v>
      </c>
      <c r="C81" s="53"/>
      <c r="D81" s="92"/>
      <c r="E81" s="147">
        <f>SUM(E27,E35,E37,E59,E61,E63)</f>
        <v>0</v>
      </c>
      <c r="F81" s="85"/>
      <c r="G81" s="91" t="str">
        <f>IFERROR(+(E81/E17), "-")</f>
        <v>-</v>
      </c>
      <c r="H81" s="85"/>
      <c r="I81" s="83">
        <f>I63+I61+I35+I37+I59+I27</f>
        <v>0.16300000000000003</v>
      </c>
      <c r="J81" s="26"/>
      <c r="K81" s="83" t="str">
        <f>IFERROR(G81-I81, "-")</f>
        <v>-</v>
      </c>
      <c r="L81" s="90"/>
      <c r="M81" s="89"/>
      <c r="N81" s="88"/>
      <c r="O81" s="142">
        <f>SUM(O27,O35,O37,O59,O61,O63)</f>
        <v>0</v>
      </c>
      <c r="P81" s="85"/>
      <c r="Q81" s="83" t="str">
        <f>IFERROR(+(O81/O17), "-")</f>
        <v>-</v>
      </c>
      <c r="R81" s="84"/>
      <c r="S81" s="83">
        <f>I81</f>
        <v>0.16300000000000003</v>
      </c>
      <c r="T81" s="84"/>
      <c r="U81" s="83" t="str">
        <f>IFERROR(Q81-S81, "-")</f>
        <v>-</v>
      </c>
      <c r="V81" s="87"/>
      <c r="W81" s="85"/>
      <c r="X81" s="86"/>
      <c r="Y81" s="147">
        <f>SUM(E81,O81)</f>
        <v>0</v>
      </c>
      <c r="Z81" s="85"/>
      <c r="AA81" s="83" t="str">
        <f>IFERROR(+(Y81/Y17), "-")</f>
        <v>-</v>
      </c>
      <c r="AB81" s="84"/>
      <c r="AC81" s="83">
        <f>I81</f>
        <v>0.16300000000000003</v>
      </c>
      <c r="AD81" s="84"/>
      <c r="AE81" s="83" t="str">
        <f>IFERROR(AA81-AC81, "-")</f>
        <v>-</v>
      </c>
      <c r="AF81" s="82"/>
    </row>
    <row r="82" spans="2:32" ht="10" customHeight="1" thickBot="1" x14ac:dyDescent="0.25">
      <c r="D82" s="81"/>
      <c r="E82" s="80"/>
      <c r="F82" s="80"/>
      <c r="G82" s="80"/>
      <c r="H82" s="80"/>
      <c r="I82" s="80"/>
      <c r="J82" s="80"/>
      <c r="K82" s="80"/>
      <c r="L82" s="79"/>
      <c r="M82" s="75"/>
      <c r="N82" s="78"/>
      <c r="O82" s="77"/>
      <c r="P82" s="77"/>
      <c r="Q82" s="77"/>
      <c r="R82" s="77"/>
      <c r="S82" s="77"/>
      <c r="T82" s="77"/>
      <c r="U82" s="77"/>
      <c r="V82" s="76"/>
      <c r="W82" s="75"/>
      <c r="X82" s="74"/>
      <c r="Y82" s="73"/>
      <c r="Z82" s="73"/>
      <c r="AA82" s="73"/>
      <c r="AB82" s="73"/>
      <c r="AC82" s="73"/>
      <c r="AD82" s="73"/>
      <c r="AE82" s="73"/>
      <c r="AF82" s="72"/>
    </row>
    <row r="83" spans="2:32" x14ac:dyDescent="0.2">
      <c r="B83" s="192" t="s">
        <v>101</v>
      </c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</row>
  </sheetData>
  <mergeCells count="9">
    <mergeCell ref="B83:AF83"/>
    <mergeCell ref="E14:K14"/>
    <mergeCell ref="O14:U14"/>
    <mergeCell ref="Y14:AE14"/>
    <mergeCell ref="U2:AE2"/>
    <mergeCell ref="U10:AE10"/>
    <mergeCell ref="U8:AE8"/>
    <mergeCell ref="U4:AE4"/>
    <mergeCell ref="U6:AE6"/>
  </mergeCells>
  <conditionalFormatting sqref="U2:AF2 U4:AF4 U6:AF6 U8:AF8 U10:AF12">
    <cfRule type="cellIs" dxfId="1" priority="2" operator="equal">
      <formula>0</formula>
    </cfRule>
  </conditionalFormatting>
  <conditionalFormatting sqref="E17:AE81">
    <cfRule type="cellIs" dxfId="0" priority="1" operator="lessThan">
      <formula>0</formula>
    </cfRule>
  </conditionalFormatting>
  <dataValidations count="1">
    <dataValidation type="textLength" showInputMessage="1" showErrorMessage="1" promptTitle="Prepopulated" prompt="Please complete the &quot;Input Sheet&quot; tab before using this analysis. Values such as this one will be pre-populated." sqref="U2:AF2" xr:uid="{60FA6741-332F-2D41-B8FB-400A869147A0}">
      <formula1>1</formula1>
      <formula2>1000</formula2>
    </dataValidation>
  </dataValidations>
  <pageMargins left="0.7" right="0.68835616438356162" top="0.40579710144927539" bottom="0.60024154589371981" header="0.3" footer="0.3"/>
  <pageSetup scale="51" orientation="landscape" horizontalDpi="300" verticalDpi="300" r:id="rId1"/>
  <colBreaks count="1" manualBreakCount="1">
    <brk id="33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8A595-1886-BF4B-810E-FC5DB682BFE5}">
  <sheetPr>
    <pageSetUpPr fitToPage="1"/>
  </sheetPr>
  <dimension ref="A1:G94"/>
  <sheetViews>
    <sheetView showGridLines="0" zoomScale="91" zoomScaleNormal="56" zoomScalePageLayoutView="64" workbookViewId="0">
      <selection activeCell="B2" sqref="B2:E2"/>
    </sheetView>
  </sheetViews>
  <sheetFormatPr baseColWidth="10" defaultColWidth="8.83203125" defaultRowHeight="15" x14ac:dyDescent="0.2"/>
  <cols>
    <col min="1" max="1" width="3.5" style="27" customWidth="1"/>
    <col min="2" max="2" width="20.33203125" style="27" customWidth="1"/>
    <col min="3" max="3" width="43.33203125" style="27" customWidth="1"/>
    <col min="4" max="4" width="9" style="27" customWidth="1"/>
    <col min="5" max="5" width="43.33203125" style="27" customWidth="1"/>
    <col min="6" max="6" width="2.5" style="27" customWidth="1"/>
    <col min="7" max="7" width="6" style="27" customWidth="1"/>
    <col min="8" max="16384" width="8.83203125" style="27"/>
  </cols>
  <sheetData>
    <row r="1" spans="1:7" ht="71" customHeight="1" x14ac:dyDescent="0.2">
      <c r="A1" s="151"/>
      <c r="B1" s="202" t="s">
        <v>100</v>
      </c>
      <c r="C1" s="202"/>
      <c r="D1" s="202"/>
      <c r="E1" s="202"/>
      <c r="F1" s="202"/>
      <c r="G1" s="165"/>
    </row>
    <row r="2" spans="1:7" ht="21" customHeight="1" x14ac:dyDescent="0.2">
      <c r="A2" s="38"/>
      <c r="B2" s="204" t="s">
        <v>105</v>
      </c>
      <c r="C2" s="204"/>
      <c r="D2" s="204"/>
      <c r="E2" s="204"/>
      <c r="F2" s="177"/>
      <c r="G2" s="42"/>
    </row>
    <row r="3" spans="1:7" ht="26" x14ac:dyDescent="0.2">
      <c r="A3" s="38"/>
      <c r="B3" s="152"/>
      <c r="C3" s="174" t="s">
        <v>86</v>
      </c>
      <c r="D3" s="152"/>
      <c r="E3" s="174" t="s">
        <v>87</v>
      </c>
      <c r="F3" s="152"/>
      <c r="G3" s="42"/>
    </row>
    <row r="4" spans="1:7" ht="4" customHeight="1" x14ac:dyDescent="0.2">
      <c r="A4" s="38"/>
      <c r="B4" s="152"/>
      <c r="C4" s="152"/>
      <c r="D4" s="152"/>
      <c r="E4" s="152"/>
      <c r="F4" s="152"/>
      <c r="G4" s="42"/>
    </row>
    <row r="5" spans="1:7" ht="24" x14ac:dyDescent="0.2">
      <c r="A5" s="38"/>
      <c r="B5" s="166" t="s">
        <v>95</v>
      </c>
      <c r="C5" s="200" t="s">
        <v>94</v>
      </c>
      <c r="D5" s="152"/>
      <c r="E5" s="200" t="s">
        <v>97</v>
      </c>
      <c r="F5" s="152"/>
      <c r="G5" s="42"/>
    </row>
    <row r="6" spans="1:7" ht="4" customHeight="1" x14ac:dyDescent="0.2">
      <c r="A6" s="38"/>
      <c r="B6" s="153"/>
      <c r="C6" s="200"/>
      <c r="D6" s="152"/>
      <c r="E6" s="200"/>
      <c r="F6" s="152"/>
      <c r="G6" s="42"/>
    </row>
    <row r="7" spans="1:7" x14ac:dyDescent="0.2">
      <c r="A7" s="38"/>
      <c r="B7" s="152"/>
      <c r="C7" s="200"/>
      <c r="D7" s="152"/>
      <c r="E7" s="200"/>
      <c r="F7" s="152"/>
      <c r="G7" s="42"/>
    </row>
    <row r="8" spans="1:7" ht="4" customHeight="1" x14ac:dyDescent="0.2">
      <c r="A8" s="38"/>
      <c r="B8" s="153"/>
      <c r="C8" s="200"/>
      <c r="D8" s="152"/>
      <c r="E8" s="200"/>
      <c r="F8" s="152"/>
      <c r="G8" s="42"/>
    </row>
    <row r="9" spans="1:7" x14ac:dyDescent="0.2">
      <c r="A9" s="38"/>
      <c r="B9" s="152"/>
      <c r="C9" s="201"/>
      <c r="D9" s="167"/>
      <c r="E9" s="201"/>
      <c r="F9" s="152"/>
      <c r="G9" s="42"/>
    </row>
    <row r="10" spans="1:7" ht="4" customHeight="1" x14ac:dyDescent="0.2">
      <c r="A10" s="38"/>
      <c r="B10" s="153"/>
      <c r="C10" s="153"/>
      <c r="D10" s="153"/>
      <c r="E10" s="152"/>
      <c r="F10" s="152"/>
      <c r="G10" s="42"/>
    </row>
    <row r="11" spans="1:7" ht="21" customHeight="1" x14ac:dyDescent="0.2">
      <c r="A11" s="38"/>
      <c r="B11" s="166" t="s">
        <v>96</v>
      </c>
      <c r="C11" s="203" t="s">
        <v>99</v>
      </c>
      <c r="D11" s="153"/>
      <c r="E11" s="203" t="s">
        <v>98</v>
      </c>
      <c r="F11" s="152"/>
      <c r="G11" s="42"/>
    </row>
    <row r="12" spans="1:7" ht="10" customHeight="1" x14ac:dyDescent="0.2">
      <c r="A12" s="38"/>
      <c r="B12" s="153"/>
      <c r="C12" s="203"/>
      <c r="D12" s="153"/>
      <c r="E12" s="203"/>
      <c r="F12" s="152"/>
      <c r="G12" s="42"/>
    </row>
    <row r="13" spans="1:7" ht="21" x14ac:dyDescent="0.2">
      <c r="A13" s="38"/>
      <c r="B13" s="153"/>
      <c r="C13" s="203"/>
      <c r="D13" s="153"/>
      <c r="E13" s="203"/>
      <c r="F13" s="152"/>
      <c r="G13" s="42"/>
    </row>
    <row r="14" spans="1:7" ht="4" customHeight="1" x14ac:dyDescent="0.2">
      <c r="A14" s="38"/>
      <c r="B14" s="153"/>
      <c r="C14" s="203"/>
      <c r="D14" s="153"/>
      <c r="E14" s="203"/>
      <c r="F14" s="152"/>
      <c r="G14" s="42"/>
    </row>
    <row r="15" spans="1:7" ht="21" x14ac:dyDescent="0.2">
      <c r="A15" s="38"/>
      <c r="B15" s="153"/>
      <c r="C15" s="203"/>
      <c r="D15" s="153"/>
      <c r="E15" s="203"/>
      <c r="F15" s="152"/>
      <c r="G15" s="42"/>
    </row>
    <row r="16" spans="1:7" ht="4" customHeight="1" x14ac:dyDescent="0.2">
      <c r="A16" s="38"/>
      <c r="B16" s="153"/>
      <c r="C16" s="203"/>
      <c r="D16" s="153"/>
      <c r="E16" s="203"/>
      <c r="F16" s="152"/>
      <c r="G16" s="42"/>
    </row>
    <row r="17" spans="1:7" ht="21" x14ac:dyDescent="0.2">
      <c r="A17" s="38"/>
      <c r="B17" s="153"/>
      <c r="C17" s="203"/>
      <c r="D17" s="153"/>
      <c r="E17" s="203"/>
      <c r="F17" s="152"/>
      <c r="G17" s="42"/>
    </row>
    <row r="18" spans="1:7" ht="4" customHeight="1" x14ac:dyDescent="0.2">
      <c r="A18" s="38"/>
      <c r="B18" s="153"/>
      <c r="C18" s="203"/>
      <c r="D18" s="153"/>
      <c r="E18" s="203"/>
      <c r="F18" s="152"/>
      <c r="G18" s="42"/>
    </row>
    <row r="19" spans="1:7" ht="21" x14ac:dyDescent="0.2">
      <c r="A19" s="38"/>
      <c r="B19" s="153"/>
      <c r="C19" s="203"/>
      <c r="D19" s="153"/>
      <c r="E19" s="203"/>
      <c r="F19" s="152"/>
      <c r="G19" s="42"/>
    </row>
    <row r="20" spans="1:7" ht="4" customHeight="1" x14ac:dyDescent="0.2">
      <c r="A20" s="38"/>
      <c r="B20" s="153"/>
      <c r="C20" s="203"/>
      <c r="D20" s="153"/>
      <c r="E20" s="203"/>
      <c r="F20" s="152"/>
      <c r="G20" s="42"/>
    </row>
    <row r="21" spans="1:7" ht="21" x14ac:dyDescent="0.2">
      <c r="A21" s="38"/>
      <c r="B21" s="153"/>
      <c r="C21" s="203"/>
      <c r="D21" s="153"/>
      <c r="E21" s="203"/>
      <c r="F21" s="152"/>
      <c r="G21" s="42"/>
    </row>
    <row r="22" spans="1:7" ht="4" customHeight="1" x14ac:dyDescent="0.2">
      <c r="A22" s="38"/>
      <c r="B22" s="153"/>
      <c r="C22" s="203"/>
      <c r="D22" s="153"/>
      <c r="E22" s="203"/>
      <c r="F22" s="152"/>
      <c r="G22" s="42"/>
    </row>
    <row r="23" spans="1:7" ht="21" x14ac:dyDescent="0.2">
      <c r="A23" s="38"/>
      <c r="B23" s="153"/>
      <c r="C23" s="203"/>
      <c r="D23" s="153"/>
      <c r="E23" s="203"/>
      <c r="F23" s="152"/>
      <c r="G23" s="42"/>
    </row>
    <row r="24" spans="1:7" ht="4" customHeight="1" x14ac:dyDescent="0.2">
      <c r="A24" s="38"/>
      <c r="B24" s="153"/>
      <c r="C24" s="203"/>
      <c r="D24" s="153"/>
      <c r="E24" s="203"/>
      <c r="F24" s="152"/>
      <c r="G24" s="42"/>
    </row>
    <row r="25" spans="1:7" ht="21" x14ac:dyDescent="0.2">
      <c r="A25" s="38"/>
      <c r="B25" s="153"/>
      <c r="C25" s="203"/>
      <c r="D25" s="153"/>
      <c r="E25" s="203"/>
      <c r="F25" s="152"/>
      <c r="G25" s="42"/>
    </row>
    <row r="26" spans="1:7" ht="4" customHeight="1" x14ac:dyDescent="0.2">
      <c r="A26" s="38"/>
      <c r="B26" s="153"/>
      <c r="C26" s="203"/>
      <c r="D26" s="153"/>
      <c r="E26" s="203"/>
      <c r="F26" s="152"/>
      <c r="G26" s="42"/>
    </row>
    <row r="27" spans="1:7" ht="21" x14ac:dyDescent="0.2">
      <c r="A27" s="38"/>
      <c r="B27" s="153"/>
      <c r="C27" s="203"/>
      <c r="D27" s="153"/>
      <c r="E27" s="203"/>
      <c r="F27" s="152"/>
      <c r="G27" s="42"/>
    </row>
    <row r="28" spans="1:7" ht="4" customHeight="1" x14ac:dyDescent="0.2">
      <c r="A28" s="38"/>
      <c r="B28" s="153"/>
      <c r="C28" s="203"/>
      <c r="D28" s="153"/>
      <c r="E28" s="203"/>
      <c r="F28" s="152"/>
      <c r="G28" s="42"/>
    </row>
    <row r="29" spans="1:7" ht="21" x14ac:dyDescent="0.2">
      <c r="A29" s="38"/>
      <c r="B29" s="153"/>
      <c r="C29" s="203"/>
      <c r="D29" s="153"/>
      <c r="E29" s="203"/>
      <c r="F29" s="152"/>
      <c r="G29" s="42"/>
    </row>
    <row r="30" spans="1:7" ht="4" customHeight="1" x14ac:dyDescent="0.2">
      <c r="A30" s="38"/>
      <c r="B30" s="153"/>
      <c r="C30" s="203"/>
      <c r="D30" s="153"/>
      <c r="E30" s="203"/>
      <c r="F30" s="152"/>
      <c r="G30" s="42"/>
    </row>
    <row r="31" spans="1:7" ht="21" x14ac:dyDescent="0.2">
      <c r="A31" s="38"/>
      <c r="B31" s="153"/>
      <c r="C31" s="203"/>
      <c r="D31" s="153"/>
      <c r="E31" s="203"/>
      <c r="F31" s="152"/>
      <c r="G31" s="42"/>
    </row>
    <row r="32" spans="1:7" ht="4" customHeight="1" x14ac:dyDescent="0.2">
      <c r="A32" s="38"/>
      <c r="B32" s="153"/>
      <c r="C32" s="203"/>
      <c r="D32" s="153"/>
      <c r="E32" s="203"/>
      <c r="F32" s="152"/>
      <c r="G32" s="42"/>
    </row>
    <row r="33" spans="1:7" ht="21" x14ac:dyDescent="0.2">
      <c r="A33" s="38"/>
      <c r="B33" s="153"/>
      <c r="C33" s="203"/>
      <c r="D33" s="153"/>
      <c r="E33" s="203"/>
      <c r="F33" s="152"/>
      <c r="G33" s="42"/>
    </row>
    <row r="34" spans="1:7" ht="4" customHeight="1" x14ac:dyDescent="0.2">
      <c r="A34" s="38"/>
      <c r="B34" s="153"/>
      <c r="C34" s="203"/>
      <c r="D34" s="153"/>
      <c r="E34" s="203"/>
      <c r="F34" s="152"/>
      <c r="G34" s="42"/>
    </row>
    <row r="35" spans="1:7" ht="21" x14ac:dyDescent="0.2">
      <c r="A35" s="38"/>
      <c r="B35" s="153"/>
      <c r="C35" s="203"/>
      <c r="D35" s="153"/>
      <c r="E35" s="203"/>
      <c r="F35" s="152"/>
      <c r="G35" s="42"/>
    </row>
    <row r="36" spans="1:7" ht="21" x14ac:dyDescent="0.2">
      <c r="A36" s="38"/>
      <c r="B36" s="153"/>
      <c r="C36" s="203"/>
      <c r="D36" s="153"/>
      <c r="E36" s="203"/>
      <c r="F36" s="152"/>
      <c r="G36" s="42"/>
    </row>
    <row r="37" spans="1:7" ht="4" customHeight="1" x14ac:dyDescent="0.2">
      <c r="A37" s="38"/>
      <c r="B37" s="153"/>
      <c r="C37" s="203"/>
      <c r="D37" s="153"/>
      <c r="E37" s="203"/>
      <c r="F37" s="152"/>
      <c r="G37" s="42"/>
    </row>
    <row r="38" spans="1:7" ht="21" x14ac:dyDescent="0.2">
      <c r="A38" s="38"/>
      <c r="B38" s="153"/>
      <c r="C38" s="203"/>
      <c r="D38" s="153"/>
      <c r="E38" s="203"/>
      <c r="F38" s="152"/>
      <c r="G38" s="42"/>
    </row>
    <row r="39" spans="1:7" ht="4" customHeight="1" x14ac:dyDescent="0.2">
      <c r="A39" s="38"/>
      <c r="B39" s="153"/>
      <c r="C39" s="203"/>
      <c r="D39" s="153"/>
      <c r="E39" s="203"/>
      <c r="F39" s="152"/>
      <c r="G39" s="42"/>
    </row>
    <row r="40" spans="1:7" ht="21" x14ac:dyDescent="0.2">
      <c r="A40" s="38"/>
      <c r="B40" s="153"/>
      <c r="C40" s="203"/>
      <c r="D40" s="153"/>
      <c r="E40" s="203"/>
      <c r="F40" s="152"/>
      <c r="G40" s="42"/>
    </row>
    <row r="41" spans="1:7" ht="4" customHeight="1" x14ac:dyDescent="0.2">
      <c r="A41" s="38"/>
      <c r="B41" s="153"/>
      <c r="C41" s="203"/>
      <c r="D41" s="153"/>
      <c r="E41" s="203"/>
      <c r="F41" s="152"/>
      <c r="G41" s="42"/>
    </row>
    <row r="42" spans="1:7" ht="21" x14ac:dyDescent="0.2">
      <c r="A42" s="38"/>
      <c r="B42" s="153"/>
      <c r="C42" s="203"/>
      <c r="D42" s="153"/>
      <c r="E42" s="203"/>
      <c r="F42" s="152"/>
      <c r="G42" s="42"/>
    </row>
    <row r="43" spans="1:7" ht="4" customHeight="1" x14ac:dyDescent="0.2">
      <c r="A43" s="38"/>
      <c r="B43" s="153"/>
      <c r="C43" s="203"/>
      <c r="D43" s="153"/>
      <c r="E43" s="203"/>
      <c r="F43" s="152"/>
      <c r="G43" s="42"/>
    </row>
    <row r="44" spans="1:7" ht="21" x14ac:dyDescent="0.2">
      <c r="A44" s="38"/>
      <c r="B44" s="153"/>
      <c r="C44" s="203"/>
      <c r="D44" s="153"/>
      <c r="E44" s="203"/>
      <c r="F44" s="152"/>
      <c r="G44" s="42"/>
    </row>
    <row r="45" spans="1:7" ht="4" customHeight="1" x14ac:dyDescent="0.2">
      <c r="A45" s="38"/>
      <c r="B45" s="153"/>
      <c r="C45" s="203"/>
      <c r="D45" s="153"/>
      <c r="E45" s="203"/>
      <c r="F45" s="152"/>
      <c r="G45" s="42"/>
    </row>
    <row r="46" spans="1:7" ht="21" x14ac:dyDescent="0.2">
      <c r="A46" s="38"/>
      <c r="B46" s="153"/>
      <c r="C46" s="203"/>
      <c r="D46" s="153"/>
      <c r="E46" s="203"/>
      <c r="F46" s="152"/>
      <c r="G46" s="42"/>
    </row>
    <row r="47" spans="1:7" ht="4" customHeight="1" x14ac:dyDescent="0.2">
      <c r="A47" s="38"/>
      <c r="B47" s="153"/>
      <c r="C47" s="203"/>
      <c r="D47" s="153"/>
      <c r="E47" s="203"/>
      <c r="F47" s="152"/>
      <c r="G47" s="42"/>
    </row>
    <row r="48" spans="1:7" ht="21" x14ac:dyDescent="0.2">
      <c r="A48" s="38"/>
      <c r="B48" s="153"/>
      <c r="C48" s="203"/>
      <c r="D48" s="153"/>
      <c r="E48" s="203"/>
      <c r="F48" s="152"/>
      <c r="G48" s="42"/>
    </row>
    <row r="49" spans="1:7" ht="4" customHeight="1" x14ac:dyDescent="0.2">
      <c r="A49" s="38"/>
      <c r="B49" s="153"/>
      <c r="C49" s="203"/>
      <c r="D49" s="153"/>
      <c r="E49" s="203"/>
      <c r="F49" s="152"/>
      <c r="G49" s="42"/>
    </row>
    <row r="50" spans="1:7" ht="21" x14ac:dyDescent="0.2">
      <c r="A50" s="38"/>
      <c r="B50" s="153"/>
      <c r="C50" s="203"/>
      <c r="D50" s="153"/>
      <c r="E50" s="203"/>
      <c r="F50" s="152"/>
      <c r="G50" s="42"/>
    </row>
    <row r="51" spans="1:7" ht="4" customHeight="1" x14ac:dyDescent="0.2">
      <c r="A51" s="38"/>
      <c r="B51" s="153"/>
      <c r="C51" s="203"/>
      <c r="D51" s="153"/>
      <c r="E51" s="203"/>
      <c r="F51" s="152"/>
      <c r="G51" s="42"/>
    </row>
    <row r="52" spans="1:7" ht="21" x14ac:dyDescent="0.2">
      <c r="A52" s="38"/>
      <c r="B52" s="153"/>
      <c r="C52" s="203"/>
      <c r="D52" s="153"/>
      <c r="E52" s="203"/>
      <c r="F52" s="152"/>
      <c r="G52" s="42"/>
    </row>
    <row r="53" spans="1:7" s="29" customFormat="1" ht="21" x14ac:dyDescent="0.2">
      <c r="A53" s="154"/>
      <c r="B53" s="33"/>
      <c r="C53" s="203"/>
      <c r="D53" s="33"/>
      <c r="E53" s="203"/>
      <c r="F53" s="1"/>
      <c r="G53" s="155"/>
    </row>
    <row r="54" spans="1:7" s="30" customFormat="1" ht="94" customHeight="1" x14ac:dyDescent="0.2">
      <c r="A54" s="156"/>
      <c r="B54" s="157"/>
      <c r="C54" s="203"/>
      <c r="D54" s="157"/>
      <c r="E54" s="203"/>
      <c r="F54" s="31"/>
      <c r="G54" s="158"/>
    </row>
    <row r="55" spans="1:7" s="29" customFormat="1" ht="10" customHeight="1" x14ac:dyDescent="0.2">
      <c r="A55" s="154"/>
      <c r="B55" s="1"/>
      <c r="C55" s="203"/>
      <c r="D55" s="33"/>
      <c r="E55" s="203"/>
      <c r="F55" s="1"/>
      <c r="G55" s="155"/>
    </row>
    <row r="56" spans="1:7" ht="21" x14ac:dyDescent="0.2">
      <c r="A56" s="38"/>
      <c r="B56" s="152"/>
      <c r="C56" s="203"/>
      <c r="D56" s="153"/>
      <c r="E56" s="203"/>
      <c r="F56" s="152"/>
      <c r="G56" s="42"/>
    </row>
    <row r="57" spans="1:7" ht="21" x14ac:dyDescent="0.2">
      <c r="A57" s="38"/>
      <c r="B57" s="152"/>
      <c r="C57" s="203"/>
      <c r="D57" s="153"/>
      <c r="E57" s="203"/>
      <c r="F57" s="152"/>
      <c r="G57" s="42"/>
    </row>
    <row r="58" spans="1:7" ht="21" x14ac:dyDescent="0.2">
      <c r="A58" s="38"/>
      <c r="B58" s="152"/>
      <c r="C58" s="203"/>
      <c r="D58" s="153"/>
      <c r="E58" s="203"/>
      <c r="F58" s="152"/>
      <c r="G58" s="42"/>
    </row>
    <row r="59" spans="1:7" ht="21" x14ac:dyDescent="0.2">
      <c r="A59" s="38"/>
      <c r="B59" s="152"/>
      <c r="C59" s="203"/>
      <c r="D59" s="153"/>
      <c r="E59" s="203"/>
      <c r="F59" s="152"/>
      <c r="G59" s="42"/>
    </row>
    <row r="60" spans="1:7" ht="21" x14ac:dyDescent="0.2">
      <c r="A60" s="38"/>
      <c r="B60" s="152"/>
      <c r="C60" s="203"/>
      <c r="D60" s="153"/>
      <c r="E60" s="203"/>
      <c r="F60" s="152"/>
      <c r="G60" s="42"/>
    </row>
    <row r="61" spans="1:7" ht="21" x14ac:dyDescent="0.2">
      <c r="A61" s="38"/>
      <c r="B61" s="152"/>
      <c r="C61" s="203"/>
      <c r="D61" s="153"/>
      <c r="E61" s="203"/>
      <c r="F61" s="152"/>
      <c r="G61" s="42"/>
    </row>
    <row r="62" spans="1:7" ht="320" customHeight="1" x14ac:dyDescent="0.2">
      <c r="A62" s="38"/>
      <c r="B62" s="152"/>
      <c r="C62" s="203"/>
      <c r="D62" s="153"/>
      <c r="E62" s="203"/>
      <c r="F62" s="152"/>
      <c r="G62" s="42"/>
    </row>
    <row r="63" spans="1:7" ht="21" x14ac:dyDescent="0.2">
      <c r="A63" s="159"/>
      <c r="B63" s="160"/>
      <c r="C63" s="161"/>
      <c r="D63" s="162"/>
      <c r="E63" s="163"/>
      <c r="F63" s="160"/>
      <c r="G63" s="164"/>
    </row>
    <row r="64" spans="1:7" ht="21" x14ac:dyDescent="0.2">
      <c r="C64" s="149"/>
      <c r="D64" s="28"/>
      <c r="E64" s="150"/>
    </row>
    <row r="65" spans="1:7" ht="21" customHeight="1" x14ac:dyDescent="0.2">
      <c r="A65" s="199"/>
      <c r="B65" s="199"/>
      <c r="C65" s="199"/>
      <c r="D65" s="199"/>
      <c r="E65" s="199"/>
      <c r="F65" s="199"/>
      <c r="G65" s="199"/>
    </row>
    <row r="66" spans="1:7" ht="21" x14ac:dyDescent="0.2">
      <c r="C66" s="149"/>
      <c r="D66" s="28"/>
      <c r="E66" s="150"/>
    </row>
    <row r="67" spans="1:7" ht="21" x14ac:dyDescent="0.2">
      <c r="C67" s="149"/>
      <c r="D67" s="28"/>
      <c r="E67" s="150"/>
    </row>
    <row r="68" spans="1:7" ht="21" x14ac:dyDescent="0.2">
      <c r="C68" s="149"/>
      <c r="D68" s="28"/>
      <c r="E68" s="150"/>
    </row>
    <row r="69" spans="1:7" ht="21" x14ac:dyDescent="0.2">
      <c r="C69" s="149"/>
      <c r="D69" s="28"/>
      <c r="E69" s="150"/>
    </row>
    <row r="70" spans="1:7" ht="21" x14ac:dyDescent="0.2">
      <c r="C70" s="149"/>
      <c r="D70" s="28"/>
      <c r="E70" s="150"/>
    </row>
    <row r="71" spans="1:7" ht="21" x14ac:dyDescent="0.2">
      <c r="C71" s="149"/>
      <c r="D71" s="28"/>
      <c r="E71" s="150"/>
    </row>
    <row r="72" spans="1:7" ht="21" x14ac:dyDescent="0.2">
      <c r="C72" s="149"/>
      <c r="D72" s="28"/>
      <c r="E72" s="150"/>
    </row>
    <row r="73" spans="1:7" ht="21" x14ac:dyDescent="0.2">
      <c r="C73" s="149"/>
      <c r="D73" s="28"/>
      <c r="E73" s="150"/>
    </row>
    <row r="74" spans="1:7" ht="21" x14ac:dyDescent="0.2">
      <c r="C74" s="149"/>
      <c r="D74" s="28"/>
      <c r="E74" s="150"/>
    </row>
    <row r="75" spans="1:7" ht="21" x14ac:dyDescent="0.2">
      <c r="C75" s="149"/>
      <c r="D75" s="28"/>
      <c r="E75" s="150"/>
    </row>
    <row r="76" spans="1:7" ht="21" x14ac:dyDescent="0.2">
      <c r="C76" s="149"/>
      <c r="D76" s="28"/>
      <c r="E76" s="150"/>
    </row>
    <row r="77" spans="1:7" ht="21" x14ac:dyDescent="0.2">
      <c r="C77" s="149"/>
      <c r="D77" s="28"/>
      <c r="E77" s="150"/>
    </row>
    <row r="78" spans="1:7" ht="21" x14ac:dyDescent="0.2">
      <c r="C78" s="149"/>
      <c r="D78" s="28"/>
      <c r="E78" s="150"/>
    </row>
    <row r="79" spans="1:7" ht="21" x14ac:dyDescent="0.2">
      <c r="C79" s="149"/>
      <c r="D79" s="28"/>
      <c r="E79" s="150"/>
    </row>
    <row r="80" spans="1:7" ht="21" x14ac:dyDescent="0.2">
      <c r="C80" s="149"/>
      <c r="D80" s="28"/>
      <c r="E80" s="150"/>
    </row>
    <row r="81" spans="3:5" ht="21" x14ac:dyDescent="0.2">
      <c r="C81" s="149"/>
      <c r="D81" s="28"/>
      <c r="E81" s="150"/>
    </row>
    <row r="82" spans="3:5" ht="21" x14ac:dyDescent="0.2">
      <c r="C82" s="149"/>
      <c r="D82" s="28"/>
      <c r="E82" s="150"/>
    </row>
    <row r="83" spans="3:5" ht="21" x14ac:dyDescent="0.2">
      <c r="C83" s="149"/>
      <c r="D83" s="28"/>
      <c r="E83" s="150"/>
    </row>
    <row r="84" spans="3:5" ht="21" x14ac:dyDescent="0.2">
      <c r="C84" s="149"/>
      <c r="D84" s="28"/>
      <c r="E84" s="150"/>
    </row>
    <row r="85" spans="3:5" ht="21" x14ac:dyDescent="0.2">
      <c r="C85" s="149"/>
      <c r="D85" s="28"/>
      <c r="E85" s="150"/>
    </row>
    <row r="86" spans="3:5" ht="21" x14ac:dyDescent="0.2">
      <c r="C86" s="149"/>
      <c r="D86" s="28"/>
      <c r="E86" s="150"/>
    </row>
    <row r="87" spans="3:5" ht="21" x14ac:dyDescent="0.2">
      <c r="C87" s="149"/>
      <c r="D87" s="28"/>
      <c r="E87" s="150"/>
    </row>
    <row r="88" spans="3:5" ht="21" x14ac:dyDescent="0.2">
      <c r="C88" s="149"/>
      <c r="D88" s="28"/>
      <c r="E88" s="150"/>
    </row>
    <row r="89" spans="3:5" ht="21" x14ac:dyDescent="0.2">
      <c r="C89" s="149"/>
      <c r="D89" s="28"/>
      <c r="E89" s="150"/>
    </row>
    <row r="90" spans="3:5" ht="21" x14ac:dyDescent="0.2">
      <c r="C90" s="149"/>
      <c r="D90" s="28"/>
      <c r="E90" s="150"/>
    </row>
    <row r="91" spans="3:5" ht="21" x14ac:dyDescent="0.2">
      <c r="C91" s="149"/>
      <c r="D91" s="28"/>
      <c r="E91" s="150"/>
    </row>
    <row r="92" spans="3:5" ht="21" x14ac:dyDescent="0.2">
      <c r="C92" s="149"/>
      <c r="D92" s="28"/>
      <c r="E92" s="150"/>
    </row>
    <row r="93" spans="3:5" ht="21" x14ac:dyDescent="0.2">
      <c r="C93" s="149"/>
      <c r="D93" s="28"/>
      <c r="E93" s="150"/>
    </row>
    <row r="94" spans="3:5" ht="21" x14ac:dyDescent="0.2">
      <c r="C94" s="149"/>
      <c r="D94" s="28"/>
      <c r="E94" s="150"/>
    </row>
  </sheetData>
  <mergeCells count="7">
    <mergeCell ref="A65:G65"/>
    <mergeCell ref="C5:C9"/>
    <mergeCell ref="E5:E9"/>
    <mergeCell ref="B1:F1"/>
    <mergeCell ref="C11:C62"/>
    <mergeCell ref="E11:E62"/>
    <mergeCell ref="B2:E2"/>
  </mergeCells>
  <hyperlinks>
    <hyperlink ref="B2" r:id="rId1" display="mailto:info@management-one.com" xr:uid="{9DC64A01-F069-5041-974E-2C487EBD159E}"/>
  </hyperlinks>
  <pageMargins left="0.7" right="0.7" top="0.255" bottom="0.75" header="0.3" footer="0.3"/>
  <pageSetup scale="32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Break-Even Data Worksheet</vt:lpstr>
      <vt:lpstr>Break-Even Analysis</vt:lpstr>
      <vt:lpstr>Break-Even Resources</vt:lpstr>
      <vt:lpstr>'Break-Even Analysis'!Print_Area</vt:lpstr>
      <vt:lpstr>'Break-Even Data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Microsoft Office User</cp:lastModifiedBy>
  <cp:lastPrinted>2021-03-18T16:15:16Z</cp:lastPrinted>
  <dcterms:created xsi:type="dcterms:W3CDTF">2021-02-06T01:21:41Z</dcterms:created>
  <dcterms:modified xsi:type="dcterms:W3CDTF">2022-06-29T20:38:59Z</dcterms:modified>
</cp:coreProperties>
</file>